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finetest\billforecast\"/>
    </mc:Choice>
  </mc:AlternateContent>
  <xr:revisionPtr revIDLastSave="0" documentId="13_ncr:1_{1CF443D0-EE6C-41C3-BCC5-C988CE7F77B6}" xr6:coauthVersionLast="47" xr6:coauthVersionMax="47" xr10:uidLastSave="{00000000-0000-0000-0000-000000000000}"/>
  <bookViews>
    <workbookView xWindow="32811" yWindow="-103" windowWidth="33120" windowHeight="18120" xr2:uid="{C7170D65-B33B-4549-9295-FDDE49231932}"/>
  </bookViews>
  <sheets>
    <sheet name="Sheet1" sheetId="1" r:id="rId1"/>
    <sheet name="Building List" sheetId="2" r:id="rId2"/>
    <sheet name="No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J12" i="1"/>
  <c r="I12" i="1"/>
  <c r="J11" i="1"/>
  <c r="I11" i="1"/>
  <c r="J10" i="1"/>
  <c r="I10" i="1"/>
  <c r="J9" i="1"/>
  <c r="I9" i="1"/>
  <c r="K8" i="1"/>
  <c r="J8" i="1"/>
  <c r="I8" i="1"/>
  <c r="H8" i="1"/>
  <c r="J7" i="1"/>
  <c r="I7" i="1"/>
  <c r="K6" i="1"/>
  <c r="J6" i="1"/>
  <c r="I6" i="1"/>
  <c r="H6" i="1"/>
  <c r="J5" i="1"/>
  <c r="I5" i="1"/>
  <c r="J4" i="1"/>
  <c r="I4" i="1"/>
  <c r="J3" i="1"/>
  <c r="I3" i="1"/>
  <c r="K2" i="1"/>
  <c r="J2" i="1"/>
  <c r="I2" i="1"/>
  <c r="H2" i="1"/>
</calcChain>
</file>

<file path=xl/sharedStrings.xml><?xml version="1.0" encoding="utf-8"?>
<sst xmlns="http://schemas.openxmlformats.org/spreadsheetml/2006/main" count="225" uniqueCount="164">
  <si>
    <t>Building ID</t>
  </si>
  <si>
    <t>Year</t>
  </si>
  <si>
    <t>Month (1-12)</t>
  </si>
  <si>
    <t>Consumption Total Estimate</t>
  </si>
  <si>
    <t>Cost Total Estimate</t>
  </si>
  <si>
    <t>5955 Airport Road</t>
  </si>
  <si>
    <t>30 Soudan Avenue</t>
  </si>
  <si>
    <t>55 St Clair Avenue West</t>
  </si>
  <si>
    <t>250 Dundas Street West</t>
  </si>
  <si>
    <t>5775 Yonge Street</t>
  </si>
  <si>
    <t>1 Yonge Street (A)</t>
  </si>
  <si>
    <t>1185 Eglinton Avenue East</t>
  </si>
  <si>
    <t>75 The Donway West</t>
  </si>
  <si>
    <t>55 York Street</t>
  </si>
  <si>
    <t>120 Bloor Street East</t>
  </si>
  <si>
    <t>400 King Street West</t>
  </si>
  <si>
    <t>Test Building 1</t>
  </si>
  <si>
    <t>Demo Building</t>
  </si>
  <si>
    <t>20 Eglinton Avenue West</t>
  </si>
  <si>
    <t>175 Bloor Street East North Tower</t>
  </si>
  <si>
    <t>175 Bloor Street East South Tower</t>
  </si>
  <si>
    <t>1881 Yonge Street</t>
  </si>
  <si>
    <t>390 Orenda Road</t>
  </si>
  <si>
    <t>1 Richmond Street  West</t>
  </si>
  <si>
    <t>5280 Solar Drive</t>
  </si>
  <si>
    <t>170 University Avenue</t>
  </si>
  <si>
    <t>60 Yonge Street</t>
  </si>
  <si>
    <t>655 Bay Street</t>
  </si>
  <si>
    <t>800 Bay Street</t>
  </si>
  <si>
    <t>180 Duncan Mill Road</t>
  </si>
  <si>
    <t>55 Towne Centre Court</t>
  </si>
  <si>
    <t>110 Eglinton Ave East</t>
  </si>
  <si>
    <t>123 Commerce Valley Drive East</t>
  </si>
  <si>
    <t>365 Bay Street</t>
  </si>
  <si>
    <t>150 Ferrand Drive</t>
  </si>
  <si>
    <t>220 Bay Street</t>
  </si>
  <si>
    <t>75 Eglinton Avenue East</t>
  </si>
  <si>
    <t>1867 Yonge Street</t>
  </si>
  <si>
    <t>5750 Explorer Drive</t>
  </si>
  <si>
    <t>720 King Street West</t>
  </si>
  <si>
    <t>936 The East Mall</t>
  </si>
  <si>
    <t>8 King Street East</t>
  </si>
  <si>
    <t>60 Adelaide Street East</t>
  </si>
  <si>
    <t>18 King Street East</t>
  </si>
  <si>
    <t>36 Toronto Street</t>
  </si>
  <si>
    <t>70 University Avenue</t>
  </si>
  <si>
    <t>350 Burnhamthorpe Rd West</t>
  </si>
  <si>
    <t>11 King St West</t>
  </si>
  <si>
    <t>330 Bay Street</t>
  </si>
  <si>
    <t>350 Bay Street</t>
  </si>
  <si>
    <t>357 Bay Street</t>
  </si>
  <si>
    <t>360 Bay Street</t>
  </si>
  <si>
    <t>366 Bay Street</t>
  </si>
  <si>
    <t>10 King St East</t>
  </si>
  <si>
    <t>56 Temperance Street</t>
  </si>
  <si>
    <t>184 Front Street</t>
  </si>
  <si>
    <t>94 Cumberland Street</t>
  </si>
  <si>
    <t>71 King Street West</t>
  </si>
  <si>
    <t>5800 Explorer Drive</t>
  </si>
  <si>
    <t>125 Commerce Valley Drive West</t>
  </si>
  <si>
    <t>3760 14th Ave</t>
  </si>
  <si>
    <t>spare</t>
  </si>
  <si>
    <t>65 Queen Street West</t>
  </si>
  <si>
    <t>40 Eglinton Ave East</t>
  </si>
  <si>
    <t>2425 Matheson Blvd East</t>
  </si>
  <si>
    <t>40 University Avenue</t>
  </si>
  <si>
    <t>141 Adelaide Street West</t>
  </si>
  <si>
    <t>Amica at the Balmoral Club (155 Balmoral Avenue)</t>
  </si>
  <si>
    <t>Amica at Bayview (15 Barberry Place)</t>
  </si>
  <si>
    <t>Amica at Bayview Gardens (19 Rean Drive)</t>
  </si>
  <si>
    <t>Amica at Erin Mills (4620 Kimbermount Avenue)</t>
  </si>
  <si>
    <t>Amica at City Centre (380 Princess Royal Drive)</t>
  </si>
  <si>
    <t>Amica at Villa Da Vinci (7371 Martin Grove Road)</t>
  </si>
  <si>
    <t>Amica at Thornhill (546 Steeles Avenue West)</t>
  </si>
  <si>
    <t>Amica at Swan Lake (6360 16th Avenue)</t>
  </si>
  <si>
    <t>Amica at Dundas (50 Hatt Street)</t>
  </si>
  <si>
    <t>Amica at Whitby (200 Kenneth Hobbs Ave.)</t>
  </si>
  <si>
    <t>Amica at Windsor (4909 Riverside Drive East)</t>
  </si>
  <si>
    <t>Amica at Newmarket (275 Doak Lane)</t>
  </si>
  <si>
    <t>Amica at Westboro Park (491 Richmond Road)</t>
  </si>
  <si>
    <t>Amica at Bearbrook (2645 Innes Road)</t>
  </si>
  <si>
    <t>Amica at London (517 Fanshawe Park)</t>
  </si>
  <si>
    <t>Amica at Quinte Gardens (30 College Street West)</t>
  </si>
  <si>
    <t>1 Toronto Street</t>
  </si>
  <si>
    <t>320 Bay Street</t>
  </si>
  <si>
    <t>2085 Hurontario Street</t>
  </si>
  <si>
    <t>789 Don Mills Rd</t>
  </si>
  <si>
    <t>Arbutus Manor (2125 Eddington Drive)</t>
  </si>
  <si>
    <t>Beechwood Village BLK4</t>
  </si>
  <si>
    <t>Douglas House 50 (50 Douglas Street, Victoria, BC)</t>
  </si>
  <si>
    <t>Douglas A (685 NIAGARA ST)</t>
  </si>
  <si>
    <t>Douglas B (685 NIAGARA ST)</t>
  </si>
  <si>
    <t>Mayfair A (2266 ATKINS AVE)</t>
  </si>
  <si>
    <t>Mayfair B (2266 ATKINS AVE)</t>
  </si>
  <si>
    <t>Mayfair C (2266 ATKINS AVE)</t>
  </si>
  <si>
    <t>Mayfair D (2266 ATKINS AVE)</t>
  </si>
  <si>
    <t>Mayfair House Meter( HSE -2266 ATKINS AVE)</t>
  </si>
  <si>
    <t>Rideau Manor (1850 Rosser Avenue)</t>
  </si>
  <si>
    <t>Somerset House (540 Dallas Road)</t>
  </si>
  <si>
    <t>West Vancouver (659 Clyde Ave)</t>
  </si>
  <si>
    <t>1980 Matheson Blvd East</t>
  </si>
  <si>
    <t>1380 Rodick Road</t>
  </si>
  <si>
    <t>2 County Court Boulevard East</t>
  </si>
  <si>
    <t>80 Allstate Pkwy</t>
  </si>
  <si>
    <t>277 Wellington St West</t>
  </si>
  <si>
    <t>1 St. Clair Street West</t>
  </si>
  <si>
    <t>1 Yonge Street (B)</t>
  </si>
  <si>
    <t>2323 Yonge Street</t>
  </si>
  <si>
    <t>5075 Yonge Street</t>
  </si>
  <si>
    <t>2600 Skymark Ave</t>
  </si>
  <si>
    <t>Test Building 2</t>
  </si>
  <si>
    <t>25 CONSUMERS DR</t>
  </si>
  <si>
    <t>2301 Haines Road</t>
  </si>
  <si>
    <t>4342 Queen Street</t>
  </si>
  <si>
    <t>1 Prologis blvd</t>
  </si>
  <si>
    <t>40 Holly Street</t>
  </si>
  <si>
    <t>4141 Yonge</t>
  </si>
  <si>
    <t>302 Town Centre Blvd</t>
  </si>
  <si>
    <t>2 Bloor Street West</t>
  </si>
  <si>
    <t>99 Signet Drive</t>
  </si>
  <si>
    <t>251 Attwell Drive</t>
  </si>
  <si>
    <t>65 Queen Street West B</t>
  </si>
  <si>
    <t>95 St.Clair Ave West</t>
  </si>
  <si>
    <t>40 Norelco Drive</t>
  </si>
  <si>
    <t>Markham Office</t>
  </si>
  <si>
    <t>56 Wellesley</t>
  </si>
  <si>
    <t>85 The East Mall</t>
  </si>
  <si>
    <t>25 Wood Street</t>
  </si>
  <si>
    <t>Address</t>
  </si>
  <si>
    <r>
      <t xml:space="preserve">Area Sqft (reference, if </t>
    </r>
    <r>
      <rPr>
        <b/>
        <sz val="11"/>
        <color theme="1"/>
        <rFont val="Calibri"/>
        <family val="2"/>
        <scheme val="minor"/>
      </rPr>
      <t xml:space="preserve">wrong or MISSING </t>
    </r>
    <r>
      <rPr>
        <sz val="11"/>
        <color theme="1"/>
        <rFont val="Calibri"/>
        <family val="2"/>
        <scheme val="minor"/>
      </rPr>
      <t>Update on Admin page, Building tab)</t>
    </r>
  </si>
  <si>
    <t>BuildingID should not be a reference. If needed copy and paste as value on that column.</t>
  </si>
  <si>
    <t>E = Electricity</t>
  </si>
  <si>
    <t>S = Steam</t>
  </si>
  <si>
    <t>W = Water</t>
  </si>
  <si>
    <t>If the utility type for a given row is Electricity then this column contains the total dollar amount for Energy consumption sub-total cost, if the given row is for Steam then this column should contain the Consumption sub-total cost</t>
  </si>
  <si>
    <r>
      <t xml:space="preserve">E: </t>
    </r>
    <r>
      <rPr>
        <b/>
        <sz val="11"/>
        <color theme="9"/>
        <rFont val="Calibri"/>
        <family val="2"/>
        <scheme val="minor"/>
      </rPr>
      <t>Regulatory</t>
    </r>
    <r>
      <rPr>
        <b/>
        <sz val="11"/>
        <color theme="1"/>
        <rFont val="Calibri"/>
        <family val="2"/>
        <scheme val="minor"/>
      </rPr>
      <t xml:space="preserve"> | N: </t>
    </r>
    <r>
      <rPr>
        <b/>
        <sz val="11"/>
        <color theme="5"/>
        <rFont val="Calibri"/>
        <family val="2"/>
        <scheme val="minor"/>
      </rPr>
      <t>Gas Supply</t>
    </r>
  </si>
  <si>
    <r>
      <t xml:space="preserve">E: </t>
    </r>
    <r>
      <rPr>
        <b/>
        <sz val="11"/>
        <color theme="9"/>
        <rFont val="Calibri"/>
        <family val="2"/>
        <scheme val="minor"/>
      </rPr>
      <t xml:space="preserve">Debt Retirement </t>
    </r>
    <r>
      <rPr>
        <b/>
        <sz val="11"/>
        <color theme="1"/>
        <rFont val="Calibri"/>
        <family val="2"/>
        <scheme val="minor"/>
      </rPr>
      <t xml:space="preserve">| N: </t>
    </r>
    <r>
      <rPr>
        <b/>
        <sz val="11"/>
        <color theme="5"/>
        <rFont val="Calibri"/>
        <family val="2"/>
        <scheme val="minor"/>
      </rPr>
      <t>Cost Adj</t>
    </r>
  </si>
  <si>
    <r>
      <t xml:space="preserve">E: </t>
    </r>
    <r>
      <rPr>
        <b/>
        <sz val="11"/>
        <color theme="9"/>
        <rFont val="Calibri"/>
        <family val="2"/>
        <scheme val="minor"/>
      </rPr>
      <t>Delivery</t>
    </r>
    <r>
      <rPr>
        <b/>
        <sz val="11"/>
        <color theme="1"/>
        <rFont val="Calibri"/>
        <family val="2"/>
        <scheme val="minor"/>
      </rPr>
      <t xml:space="preserve"> | N: </t>
    </r>
    <r>
      <rPr>
        <b/>
        <sz val="11"/>
        <color theme="5"/>
        <rFont val="Calibri"/>
        <family val="2"/>
        <scheme val="minor"/>
      </rPr>
      <t>Transportation</t>
    </r>
    <r>
      <rPr>
        <b/>
        <sz val="11"/>
        <color theme="1"/>
        <rFont val="Calibri"/>
        <family val="2"/>
        <scheme val="minor"/>
      </rPr>
      <t xml:space="preserve"> | W: </t>
    </r>
    <r>
      <rPr>
        <b/>
        <sz val="11"/>
        <color theme="4" tint="0.39997558519241921"/>
        <rFont val="Calibri"/>
        <family val="2"/>
        <scheme val="minor"/>
      </rPr>
      <t>Stormwater</t>
    </r>
  </si>
  <si>
    <r>
      <t xml:space="preserve">E: </t>
    </r>
    <r>
      <rPr>
        <b/>
        <sz val="11"/>
        <color theme="9"/>
        <rFont val="Calibri"/>
        <family val="2"/>
        <scheme val="minor"/>
      </rPr>
      <t>Global Adj</t>
    </r>
    <r>
      <rPr>
        <b/>
        <sz val="11"/>
        <color theme="1"/>
        <rFont val="Calibri"/>
        <family val="2"/>
        <scheme val="minor"/>
      </rPr>
      <t xml:space="preserve"> | N: </t>
    </r>
    <r>
      <rPr>
        <b/>
        <sz val="11"/>
        <color theme="5"/>
        <rFont val="Calibri"/>
        <family val="2"/>
        <scheme val="minor"/>
      </rPr>
      <t>Delivery</t>
    </r>
    <r>
      <rPr>
        <b/>
        <sz val="11"/>
        <color theme="1"/>
        <rFont val="Calibri"/>
        <family val="2"/>
        <scheme val="minor"/>
      </rPr>
      <t xml:space="preserve"> | S: </t>
    </r>
    <r>
      <rPr>
        <b/>
        <sz val="11"/>
        <color rgb="FF7030A0"/>
        <rFont val="Calibri"/>
        <family val="2"/>
        <scheme val="minor"/>
      </rPr>
      <t>Capacity</t>
    </r>
    <r>
      <rPr>
        <b/>
        <sz val="11"/>
        <color theme="1"/>
        <rFont val="Calibri"/>
        <family val="2"/>
        <scheme val="minor"/>
      </rPr>
      <t xml:space="preserve"> | W: </t>
    </r>
    <r>
      <rPr>
        <b/>
        <sz val="11"/>
        <color theme="4" tint="0.39997558519241921"/>
        <rFont val="Calibri"/>
        <family val="2"/>
        <scheme val="minor"/>
      </rPr>
      <t>Wastewater</t>
    </r>
  </si>
  <si>
    <t>E</t>
  </si>
  <si>
    <t>NG</t>
  </si>
  <si>
    <t>W</t>
  </si>
  <si>
    <t>For Wastewater, the value input here should be per square foot (this is converted later to remove per sqft from units)</t>
  </si>
  <si>
    <t>Sheet1 must be the name of the sheet containing the data rows and columns on it must have exact names:</t>
  </si>
  <si>
    <t>Type (E, NG, S, W)</t>
  </si>
  <si>
    <t>If a column lists a type (E, NG, S or W), then if the type field is set to eg S then any column containing S in the heading is required to have a value.</t>
  </si>
  <si>
    <r>
      <t xml:space="preserve">E: </t>
    </r>
    <r>
      <rPr>
        <b/>
        <sz val="11"/>
        <color theme="9"/>
        <rFont val="Calibri"/>
        <family val="2"/>
        <scheme val="minor"/>
      </rPr>
      <t xml:space="preserve">Energy Ch </t>
    </r>
    <r>
      <rPr>
        <b/>
        <sz val="11"/>
        <color theme="1"/>
        <rFont val="Calibri"/>
        <family val="2"/>
        <scheme val="minor"/>
      </rPr>
      <t xml:space="preserve">| N: </t>
    </r>
    <r>
      <rPr>
        <b/>
        <sz val="11"/>
        <color theme="5"/>
        <rFont val="Calibri"/>
        <family val="2"/>
        <scheme val="minor"/>
      </rPr>
      <t>Customer</t>
    </r>
    <r>
      <rPr>
        <b/>
        <sz val="11"/>
        <color theme="1"/>
        <rFont val="Calibri"/>
        <family val="2"/>
        <scheme val="minor"/>
      </rPr>
      <t xml:space="preserve"> | S: </t>
    </r>
    <r>
      <rPr>
        <b/>
        <sz val="11"/>
        <color rgb="FF7030A0"/>
        <rFont val="Calibri"/>
        <family val="2"/>
        <scheme val="minor"/>
      </rPr>
      <t>Consumption</t>
    </r>
    <r>
      <rPr>
        <b/>
        <sz val="11"/>
        <color theme="1"/>
        <rFont val="Calibri"/>
        <family val="2"/>
        <scheme val="minor"/>
      </rPr>
      <t xml:space="preserve"> | W: </t>
    </r>
    <r>
      <rPr>
        <b/>
        <sz val="11"/>
        <color theme="4" tint="0.39997558519241921"/>
        <rFont val="Calibri"/>
        <family val="2"/>
        <scheme val="minor"/>
      </rPr>
      <t>Water</t>
    </r>
  </si>
  <si>
    <r>
      <t xml:space="preserve">E: </t>
    </r>
    <r>
      <rPr>
        <b/>
        <sz val="11"/>
        <color theme="9"/>
        <rFont val="Calibri"/>
        <family val="2"/>
        <scheme val="minor"/>
      </rPr>
      <t>Global Adjustment RATE</t>
    </r>
  </si>
  <si>
    <r>
      <t xml:space="preserve">E: </t>
    </r>
    <r>
      <rPr>
        <b/>
        <sz val="11"/>
        <color theme="9"/>
        <rFont val="Calibri"/>
        <family val="2"/>
        <scheme val="minor"/>
      </rPr>
      <t>Energy Charge Rate</t>
    </r>
  </si>
  <si>
    <t>NG = Natural Gas</t>
  </si>
  <si>
    <t>Example, Column G: E: Energy Ch | NG: Customer | S: Consumption | W: Water</t>
  </si>
  <si>
    <t>2022 UPDATE FOR IMSENSE FIELDS</t>
  </si>
  <si>
    <t>then the following columns are loaded:</t>
  </si>
  <si>
    <t>Column G as waste_weight,</t>
  </si>
  <si>
    <t>Column H as waste_diversion_rate,</t>
  </si>
  <si>
    <t>Column I as waste_capture_rate,</t>
  </si>
  <si>
    <t>Column J as waste_building_occupancy_level,</t>
  </si>
  <si>
    <t>Column K as imsense_tbd_extra_a,</t>
  </si>
  <si>
    <t>Column L as imsense_tbd_extra_b,</t>
  </si>
  <si>
    <t>Column M as imsense_tbd_extra_c</t>
  </si>
  <si>
    <t>Since there were spare columns, I assigned them tbd but those will work and do load into IMSense side under eg 'imsense_tbd_extra_a b or c" field name.</t>
  </si>
  <si>
    <t>*Don't change the heading names on Sheet1 for imsense rows, they can be loaded in tandem with other row types</t>
  </si>
  <si>
    <r>
      <t xml:space="preserve">To remain compatible with old format XLS, the column names remain the same but if you set the TYPE column field entries as </t>
    </r>
    <r>
      <rPr>
        <b/>
        <sz val="11"/>
        <color theme="1"/>
        <rFont val="Calibri"/>
        <family val="2"/>
        <scheme val="minor"/>
      </rPr>
      <t>IMSENSE</t>
    </r>
    <r>
      <rPr>
        <sz val="11"/>
        <color theme="1"/>
        <rFont val="Calibri"/>
        <family val="2"/>
        <scheme val="minor"/>
      </rPr>
      <t xml:space="preserve"> (instead of E/NG/S or W)</t>
    </r>
  </si>
  <si>
    <t>IMSENSE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</si>
</sst>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1EAE6-7BAA-4FAA-ADB5-C4BEBE5FD0B6}">
  <dimension ref="A1:M49"/>
  <sheetViews>
    <sheetView tabSelected="1" topLeftCell="A13" workbookViewId="0">
      <selection activeCell="G39" sqref="G39"/>
    </sheetView>
  </sheetViews>
  <sheetFormatPr defaultRowHeight="14.6" x14ac:dyDescent="0.4"/>
  <cols>
    <col min="1" max="1" width="10.53515625" style="4" bestFit="1" customWidth="1"/>
    <col min="2" max="2" width="7" style="4" customWidth="1"/>
    <col min="3" max="3" width="12.69140625" style="4" customWidth="1"/>
    <col min="4" max="4" width="16.3046875" style="4" customWidth="1"/>
    <col min="5" max="5" width="28.3828125" customWidth="1"/>
    <col min="6" max="6" width="25" customWidth="1"/>
    <col min="7" max="7" width="50.69140625" customWidth="1"/>
    <col min="8" max="8" width="50.84375" customWidth="1"/>
    <col min="9" max="9" width="44" customWidth="1"/>
    <col min="10" max="10" width="27.3046875" customWidth="1"/>
    <col min="11" max="11" width="30" style="6" customWidth="1"/>
    <col min="12" max="12" width="25.15234375" customWidth="1"/>
    <col min="13" max="13" width="20.69140625" customWidth="1"/>
  </cols>
  <sheetData>
    <row r="1" spans="1:13" s="1" customFormat="1" x14ac:dyDescent="0.4">
      <c r="A1" s="3" t="s">
        <v>0</v>
      </c>
      <c r="B1" s="3" t="s">
        <v>1</v>
      </c>
      <c r="C1" s="3" t="s">
        <v>2</v>
      </c>
      <c r="D1" s="3" t="s">
        <v>144</v>
      </c>
      <c r="E1" s="1" t="s">
        <v>3</v>
      </c>
      <c r="F1" s="1" t="s">
        <v>4</v>
      </c>
      <c r="G1" s="1" t="s">
        <v>146</v>
      </c>
      <c r="H1" s="1" t="s">
        <v>138</v>
      </c>
      <c r="I1" s="1" t="s">
        <v>137</v>
      </c>
      <c r="J1" s="1" t="s">
        <v>135</v>
      </c>
      <c r="K1" s="5" t="s">
        <v>136</v>
      </c>
      <c r="L1" s="1" t="s">
        <v>147</v>
      </c>
      <c r="M1" s="1" t="s">
        <v>148</v>
      </c>
    </row>
    <row r="2" spans="1:13" x14ac:dyDescent="0.4">
      <c r="A2" s="4">
        <v>68</v>
      </c>
      <c r="B2" s="4">
        <v>2017</v>
      </c>
      <c r="C2" s="4">
        <v>1</v>
      </c>
      <c r="D2" s="11" t="s">
        <v>139</v>
      </c>
      <c r="E2" s="8">
        <v>145656</v>
      </c>
      <c r="F2" s="7">
        <v>25906.870859950359</v>
      </c>
      <c r="G2">
        <v>2697.46</v>
      </c>
      <c r="H2">
        <f>3994.96+7249.72</f>
        <v>11244.68</v>
      </c>
      <c r="I2">
        <f>73.29+2998.36+222.12+260.19+454.16+616.1</f>
        <v>4624.22</v>
      </c>
      <c r="J2">
        <f>0.07+226.26+0.19+737.22</f>
        <v>963.74</v>
      </c>
      <c r="K2" s="6">
        <f>254.4+731.4</f>
        <v>985.8</v>
      </c>
    </row>
    <row r="3" spans="1:13" x14ac:dyDescent="0.4">
      <c r="A3" s="4">
        <v>68</v>
      </c>
      <c r="B3" s="4">
        <v>2017</v>
      </c>
      <c r="C3" s="4">
        <v>2</v>
      </c>
      <c r="D3" s="11" t="s">
        <v>139</v>
      </c>
      <c r="E3" s="8">
        <v>155876</v>
      </c>
      <c r="F3" s="7">
        <v>25376.360494691391</v>
      </c>
      <c r="G3">
        <v>3319.03</v>
      </c>
      <c r="H3">
        <v>14601.92</v>
      </c>
      <c r="I3">
        <f>74.13+3275.81+609.16+826.37</f>
        <v>4785.47</v>
      </c>
      <c r="J3">
        <f>0.26+1038.63</f>
        <v>1038.8900000000001</v>
      </c>
      <c r="K3" s="6">
        <v>1030.43</v>
      </c>
    </row>
    <row r="4" spans="1:13" x14ac:dyDescent="0.4">
      <c r="A4" s="4">
        <v>68</v>
      </c>
      <c r="B4" s="4">
        <v>2017</v>
      </c>
      <c r="C4" s="4">
        <v>3</v>
      </c>
      <c r="D4" s="11" t="s">
        <v>139</v>
      </c>
      <c r="E4" s="8">
        <v>146161</v>
      </c>
      <c r="F4" s="7">
        <v>25926.541204978501</v>
      </c>
      <c r="G4">
        <v>2845.91</v>
      </c>
      <c r="H4">
        <v>11733.68</v>
      </c>
      <c r="I4">
        <f>66.96+2966.51+557.57+756.38</f>
        <v>4347.42</v>
      </c>
      <c r="J4">
        <f>0.23+911.98</f>
        <v>912.21</v>
      </c>
      <c r="K4" s="6">
        <v>904.78</v>
      </c>
    </row>
    <row r="5" spans="1:13" x14ac:dyDescent="0.4">
      <c r="A5" s="4">
        <v>68</v>
      </c>
      <c r="B5" s="4">
        <v>2017</v>
      </c>
      <c r="C5" s="4">
        <v>4</v>
      </c>
      <c r="D5" s="11" t="s">
        <v>139</v>
      </c>
      <c r="E5" s="8">
        <v>145852</v>
      </c>
      <c r="F5" s="7">
        <v>26187.786997825362</v>
      </c>
      <c r="G5">
        <v>2584.5500000000002</v>
      </c>
      <c r="H5">
        <v>9720.08</v>
      </c>
      <c r="I5">
        <f>74.13+2942.4+554.3+751.95</f>
        <v>4322.78</v>
      </c>
      <c r="J5">
        <f>0.26+907.8</f>
        <v>908.06</v>
      </c>
      <c r="K5" s="6">
        <v>900.63</v>
      </c>
    </row>
    <row r="6" spans="1:13" x14ac:dyDescent="0.4">
      <c r="A6" s="4">
        <v>68</v>
      </c>
      <c r="B6" s="4">
        <v>2017</v>
      </c>
      <c r="C6" s="4">
        <v>5</v>
      </c>
      <c r="D6" s="11" t="s">
        <v>139</v>
      </c>
      <c r="E6" s="8">
        <v>146357</v>
      </c>
      <c r="F6" s="7">
        <v>25706.138713169446</v>
      </c>
      <c r="G6">
        <v>469.65</v>
      </c>
      <c r="H6">
        <f>1921.64+9757.5</f>
        <v>11679.14</v>
      </c>
      <c r="I6">
        <f>57.33+3012.46+137.74+186.85+452.57+613.94</f>
        <v>4460.8899999999994</v>
      </c>
      <c r="J6">
        <f>0.06+190.09+0.19+523.56</f>
        <v>713.9</v>
      </c>
      <c r="K6" s="6">
        <f>188.59+619.67</f>
        <v>808.26</v>
      </c>
    </row>
    <row r="7" spans="1:13" x14ac:dyDescent="0.4">
      <c r="A7" s="4">
        <v>68</v>
      </c>
      <c r="B7" s="4">
        <v>2017</v>
      </c>
      <c r="C7" s="4">
        <v>6</v>
      </c>
      <c r="D7" s="11" t="s">
        <v>139</v>
      </c>
      <c r="E7" s="8">
        <v>166386</v>
      </c>
      <c r="F7" s="7">
        <v>28972.006414059677</v>
      </c>
      <c r="G7">
        <v>679.13</v>
      </c>
      <c r="H7">
        <v>14548.19</v>
      </c>
      <c r="I7">
        <f>54.71+3021.44+582.35+790</f>
        <v>4448.5</v>
      </c>
      <c r="J7">
        <f>0.26+712.9</f>
        <v>713.16</v>
      </c>
      <c r="K7" s="6">
        <v>843.77</v>
      </c>
    </row>
    <row r="8" spans="1:13" x14ac:dyDescent="0.4">
      <c r="A8" s="4">
        <v>68</v>
      </c>
      <c r="B8" s="4">
        <v>2017</v>
      </c>
      <c r="C8" s="4">
        <v>7</v>
      </c>
      <c r="D8" s="11" t="s">
        <v>139</v>
      </c>
      <c r="E8" s="8">
        <v>167227</v>
      </c>
      <c r="F8" s="7">
        <v>29935.910333155338</v>
      </c>
      <c r="G8">
        <v>1373.09</v>
      </c>
      <c r="H8">
        <f>9649.9+3295.91</f>
        <v>12945.81</v>
      </c>
      <c r="I8">
        <f>52.95+2883.08+129.28+175.37+424.77+576.23</f>
        <v>4241.68</v>
      </c>
      <c r="J8">
        <f>0.06+157.16+0.19+353.31</f>
        <v>510.72</v>
      </c>
      <c r="K8" s="6">
        <f>186.01+611.17</f>
        <v>797.18</v>
      </c>
    </row>
    <row r="9" spans="1:13" x14ac:dyDescent="0.4">
      <c r="A9" s="4">
        <v>68</v>
      </c>
      <c r="B9" s="4">
        <v>2017</v>
      </c>
      <c r="C9" s="4">
        <v>8</v>
      </c>
      <c r="D9" s="11" t="s">
        <v>139</v>
      </c>
      <c r="E9" s="8">
        <v>166158</v>
      </c>
      <c r="F9" s="7">
        <v>30465.286737188722</v>
      </c>
      <c r="G9">
        <v>2274.5500000000002</v>
      </c>
      <c r="H9">
        <v>14276.4</v>
      </c>
      <c r="I9">
        <f>54.71+3122.69+604.46+819.98</f>
        <v>4601.84</v>
      </c>
      <c r="J9">
        <f>0.26+493.64</f>
        <v>493.9</v>
      </c>
      <c r="K9" s="6">
        <v>853.92</v>
      </c>
    </row>
    <row r="10" spans="1:13" x14ac:dyDescent="0.4">
      <c r="A10" s="4">
        <v>68</v>
      </c>
      <c r="B10" s="4">
        <v>2017</v>
      </c>
      <c r="C10" s="4">
        <v>9</v>
      </c>
      <c r="D10" s="11" t="s">
        <v>139</v>
      </c>
      <c r="E10" s="8">
        <v>148176</v>
      </c>
      <c r="F10" s="7">
        <v>27380.917407265479</v>
      </c>
      <c r="G10">
        <v>2381.8000000000002</v>
      </c>
      <c r="H10">
        <v>14787.39</v>
      </c>
      <c r="I10">
        <f>54.71+3075.92+603.97+819.33</f>
        <v>4553.93</v>
      </c>
      <c r="J10">
        <f>0.26+464.45</f>
        <v>464.71</v>
      </c>
      <c r="K10" s="6">
        <v>803.42</v>
      </c>
    </row>
    <row r="11" spans="1:13" x14ac:dyDescent="0.4">
      <c r="A11" s="4">
        <v>68</v>
      </c>
      <c r="B11" s="4">
        <v>2017</v>
      </c>
      <c r="C11" s="4">
        <v>10</v>
      </c>
      <c r="D11" s="11" t="s">
        <v>139</v>
      </c>
      <c r="E11" s="8">
        <v>132736</v>
      </c>
      <c r="F11" s="7">
        <v>24482.444923208182</v>
      </c>
      <c r="G11">
        <v>1653.73</v>
      </c>
      <c r="H11">
        <v>12180.29</v>
      </c>
      <c r="I11">
        <f>52.95+3126.49+636.48+863.43</f>
        <v>4679.3499999999995</v>
      </c>
      <c r="J11">
        <f>0.25+436.37</f>
        <v>436.62</v>
      </c>
      <c r="K11" s="6">
        <v>754.84</v>
      </c>
    </row>
    <row r="12" spans="1:13" x14ac:dyDescent="0.4">
      <c r="A12" s="4">
        <v>68</v>
      </c>
      <c r="B12" s="4">
        <v>2017</v>
      </c>
      <c r="C12" s="4">
        <v>11</v>
      </c>
      <c r="D12" s="11" t="s">
        <v>139</v>
      </c>
      <c r="E12" s="8">
        <v>133994</v>
      </c>
      <c r="F12" s="7">
        <v>22959.677334013264</v>
      </c>
      <c r="G12">
        <v>1559.51</v>
      </c>
      <c r="H12">
        <v>11545.66</v>
      </c>
      <c r="I12">
        <f>54.71+2365.67+439.88+596.72</f>
        <v>3456.9800000000005</v>
      </c>
      <c r="J12">
        <f>0.26+412.34</f>
        <v>412.59999999999997</v>
      </c>
      <c r="K12" s="6">
        <v>713.29</v>
      </c>
    </row>
    <row r="13" spans="1:13" x14ac:dyDescent="0.4">
      <c r="A13" s="4">
        <v>68</v>
      </c>
      <c r="B13" s="4">
        <v>2017</v>
      </c>
      <c r="C13" s="4">
        <v>12</v>
      </c>
      <c r="D13" s="11" t="s">
        <v>139</v>
      </c>
      <c r="E13" s="8">
        <v>136101</v>
      </c>
      <c r="F13" s="7">
        <v>24293.251001807221</v>
      </c>
      <c r="G13">
        <v>1876.63</v>
      </c>
      <c r="H13">
        <v>10315.14</v>
      </c>
      <c r="I13">
        <f>52.95+2790.96+548.92+744.65</f>
        <v>4137.4799999999996</v>
      </c>
      <c r="J13">
        <f>0.25+448.73</f>
        <v>448.98</v>
      </c>
      <c r="K13" s="6">
        <v>776.23</v>
      </c>
    </row>
    <row r="14" spans="1:13" x14ac:dyDescent="0.4">
      <c r="A14" s="4">
        <v>68</v>
      </c>
      <c r="B14" s="4">
        <v>2017</v>
      </c>
      <c r="C14" s="4">
        <v>1</v>
      </c>
      <c r="D14" s="10" t="s">
        <v>140</v>
      </c>
      <c r="E14" s="8">
        <v>6311</v>
      </c>
      <c r="F14" s="7">
        <v>1670.93</v>
      </c>
      <c r="G14">
        <v>70</v>
      </c>
      <c r="H14">
        <v>849.72</v>
      </c>
      <c r="I14">
        <v>516.76</v>
      </c>
      <c r="J14">
        <v>1089.3499999999999</v>
      </c>
      <c r="K14" s="6">
        <v>-63.92</v>
      </c>
    </row>
    <row r="15" spans="1:13" x14ac:dyDescent="0.4">
      <c r="A15" s="4">
        <v>68</v>
      </c>
      <c r="B15" s="4">
        <v>2017</v>
      </c>
      <c r="C15" s="4">
        <v>2</v>
      </c>
      <c r="D15" s="10" t="s">
        <v>140</v>
      </c>
      <c r="E15" s="8">
        <v>6614</v>
      </c>
      <c r="F15" s="7">
        <v>1744.06</v>
      </c>
      <c r="G15">
        <v>70</v>
      </c>
      <c r="H15">
        <v>454.13</v>
      </c>
      <c r="I15">
        <v>230.46</v>
      </c>
      <c r="J15">
        <v>496.12</v>
      </c>
      <c r="K15" s="6">
        <v>-34.380000000000003</v>
      </c>
    </row>
    <row r="16" spans="1:13" x14ac:dyDescent="0.4">
      <c r="A16" s="4">
        <v>68</v>
      </c>
      <c r="B16" s="4">
        <v>2017</v>
      </c>
      <c r="C16" s="4">
        <v>3</v>
      </c>
      <c r="D16" s="10" t="s">
        <v>140</v>
      </c>
      <c r="E16" s="8">
        <v>2776</v>
      </c>
      <c r="F16" s="7">
        <v>791.13</v>
      </c>
      <c r="G16">
        <v>70</v>
      </c>
      <c r="H16">
        <v>858.36</v>
      </c>
      <c r="I16">
        <v>463.06</v>
      </c>
      <c r="J16">
        <v>996.82</v>
      </c>
      <c r="K16" s="6">
        <v>-69.08</v>
      </c>
    </row>
    <row r="17" spans="1:11" x14ac:dyDescent="0.4">
      <c r="A17" s="4">
        <v>68</v>
      </c>
      <c r="B17" s="4">
        <v>2017</v>
      </c>
      <c r="C17" s="4">
        <v>4</v>
      </c>
      <c r="D17" s="10" t="s">
        <v>140</v>
      </c>
      <c r="E17" s="8">
        <v>2108</v>
      </c>
      <c r="F17" s="7">
        <v>624.47</v>
      </c>
      <c r="G17">
        <v>70</v>
      </c>
      <c r="H17">
        <v>160.72</v>
      </c>
      <c r="I17">
        <v>73.209999999999994</v>
      </c>
      <c r="J17">
        <v>154.85</v>
      </c>
      <c r="K17" s="6">
        <v>-7.72</v>
      </c>
    </row>
    <row r="18" spans="1:11" x14ac:dyDescent="0.4">
      <c r="A18" s="4">
        <v>68</v>
      </c>
      <c r="B18" s="4">
        <v>2017</v>
      </c>
      <c r="C18" s="4">
        <v>5</v>
      </c>
      <c r="D18" s="10" t="s">
        <v>140</v>
      </c>
      <c r="E18" s="8">
        <v>467</v>
      </c>
      <c r="F18" s="7">
        <v>200.82</v>
      </c>
      <c r="G18">
        <v>70</v>
      </c>
      <c r="H18">
        <v>344.45</v>
      </c>
      <c r="I18">
        <v>174.29</v>
      </c>
      <c r="J18">
        <v>365.76</v>
      </c>
      <c r="K18" s="6">
        <v>-15.07</v>
      </c>
    </row>
    <row r="19" spans="1:11" x14ac:dyDescent="0.4">
      <c r="A19" s="4">
        <v>68</v>
      </c>
      <c r="B19" s="4">
        <v>2017</v>
      </c>
      <c r="C19" s="4">
        <v>6</v>
      </c>
      <c r="D19" s="10" t="s">
        <v>140</v>
      </c>
      <c r="E19" s="8">
        <v>218</v>
      </c>
      <c r="F19" s="7">
        <v>131.07</v>
      </c>
      <c r="G19">
        <v>70</v>
      </c>
      <c r="H19">
        <v>37.130000000000003</v>
      </c>
      <c r="I19">
        <v>15.42</v>
      </c>
      <c r="J19">
        <v>32.369999999999997</v>
      </c>
      <c r="K19" s="6">
        <v>-1.34</v>
      </c>
    </row>
    <row r="20" spans="1:11" x14ac:dyDescent="0.4">
      <c r="A20" s="4">
        <v>68</v>
      </c>
      <c r="B20" s="4">
        <v>2017</v>
      </c>
      <c r="C20" s="4">
        <v>7</v>
      </c>
      <c r="D20" s="10" t="s">
        <v>140</v>
      </c>
      <c r="E20" s="8">
        <v>227</v>
      </c>
      <c r="F20" s="7">
        <v>133.59</v>
      </c>
      <c r="G20">
        <v>70</v>
      </c>
      <c r="H20">
        <v>564.72</v>
      </c>
      <c r="I20">
        <v>296.51</v>
      </c>
      <c r="J20">
        <v>627.14</v>
      </c>
      <c r="K20" s="6">
        <v>-20.16</v>
      </c>
    </row>
    <row r="21" spans="1:11" x14ac:dyDescent="0.4">
      <c r="A21" s="4">
        <v>68</v>
      </c>
      <c r="B21" s="4">
        <v>2017</v>
      </c>
      <c r="C21" s="4">
        <v>8</v>
      </c>
      <c r="D21" s="10" t="s">
        <v>140</v>
      </c>
      <c r="E21" s="8">
        <v>223</v>
      </c>
      <c r="F21" s="7">
        <v>132.47</v>
      </c>
      <c r="G21">
        <v>70</v>
      </c>
      <c r="H21">
        <v>116.08</v>
      </c>
      <c r="I21">
        <v>51.65</v>
      </c>
      <c r="J21">
        <v>115.06</v>
      </c>
      <c r="K21" s="6">
        <v>2.98</v>
      </c>
    </row>
    <row r="22" spans="1:11" x14ac:dyDescent="0.4">
      <c r="A22" s="4">
        <v>68</v>
      </c>
      <c r="B22" s="4">
        <v>2017</v>
      </c>
      <c r="C22" s="4">
        <v>9</v>
      </c>
      <c r="D22" s="10" t="s">
        <v>140</v>
      </c>
      <c r="E22" s="8">
        <v>355</v>
      </c>
      <c r="F22" s="7">
        <v>169.44</v>
      </c>
      <c r="G22">
        <v>70</v>
      </c>
      <c r="H22">
        <v>499.53</v>
      </c>
      <c r="I22">
        <v>259.25</v>
      </c>
      <c r="J22">
        <v>577.45000000000005</v>
      </c>
      <c r="K22" s="6">
        <v>14.96</v>
      </c>
    </row>
    <row r="23" spans="1:11" x14ac:dyDescent="0.4">
      <c r="A23" s="4">
        <v>68</v>
      </c>
      <c r="B23" s="4">
        <v>2017</v>
      </c>
      <c r="C23" s="4">
        <v>10</v>
      </c>
      <c r="D23" s="10" t="s">
        <v>140</v>
      </c>
      <c r="E23" s="8">
        <v>636</v>
      </c>
      <c r="F23" s="7">
        <v>245.71</v>
      </c>
      <c r="G23">
        <v>70</v>
      </c>
      <c r="H23">
        <v>28.33</v>
      </c>
      <c r="I23">
        <v>11.68</v>
      </c>
      <c r="J23">
        <v>22.48</v>
      </c>
      <c r="K23" s="6">
        <v>1.24</v>
      </c>
    </row>
    <row r="24" spans="1:11" x14ac:dyDescent="0.4">
      <c r="A24" s="4">
        <v>68</v>
      </c>
      <c r="B24" s="4">
        <v>2017</v>
      </c>
      <c r="C24" s="4">
        <v>11</v>
      </c>
      <c r="D24" s="10" t="s">
        <v>140</v>
      </c>
      <c r="E24" s="8">
        <v>1415</v>
      </c>
      <c r="F24" s="7">
        <v>449.88</v>
      </c>
      <c r="G24">
        <v>70</v>
      </c>
      <c r="H24">
        <v>40.200000000000003</v>
      </c>
      <c r="I24">
        <v>16.559999999999999</v>
      </c>
      <c r="J24">
        <v>30.53</v>
      </c>
      <c r="K24" s="6">
        <v>1.95</v>
      </c>
    </row>
    <row r="25" spans="1:11" x14ac:dyDescent="0.4">
      <c r="A25" s="4">
        <v>68</v>
      </c>
      <c r="B25" s="4">
        <v>2017</v>
      </c>
      <c r="C25" s="4">
        <v>12</v>
      </c>
      <c r="D25" s="10" t="s">
        <v>140</v>
      </c>
      <c r="E25" s="8">
        <v>3997</v>
      </c>
      <c r="F25" s="7">
        <v>1095.74</v>
      </c>
      <c r="G25">
        <v>70</v>
      </c>
      <c r="H25">
        <v>691.59</v>
      </c>
      <c r="I25">
        <v>368.77</v>
      </c>
      <c r="J25">
        <v>679.86</v>
      </c>
      <c r="K25" s="6">
        <v>43.7</v>
      </c>
    </row>
    <row r="26" spans="1:11" x14ac:dyDescent="0.4">
      <c r="A26" s="4">
        <v>68</v>
      </c>
      <c r="B26" s="4">
        <v>2017</v>
      </c>
      <c r="C26" s="4">
        <v>1</v>
      </c>
      <c r="D26" s="9" t="s">
        <v>141</v>
      </c>
      <c r="E26" s="8">
        <v>527</v>
      </c>
      <c r="F26" s="7">
        <v>2055.6161999999999</v>
      </c>
      <c r="G26">
        <v>31.34</v>
      </c>
    </row>
    <row r="27" spans="1:11" x14ac:dyDescent="0.4">
      <c r="A27" s="4">
        <v>68</v>
      </c>
      <c r="B27" s="4">
        <v>2017</v>
      </c>
      <c r="C27" s="4">
        <v>2</v>
      </c>
      <c r="D27" s="9" t="s">
        <v>141</v>
      </c>
      <c r="E27" s="8">
        <v>549</v>
      </c>
      <c r="F27" s="7">
        <v>2141.4294</v>
      </c>
      <c r="G27">
        <v>28.1</v>
      </c>
    </row>
    <row r="28" spans="1:11" x14ac:dyDescent="0.4">
      <c r="A28" s="4">
        <v>68</v>
      </c>
      <c r="B28" s="4">
        <v>2017</v>
      </c>
      <c r="C28" s="4">
        <v>3</v>
      </c>
      <c r="D28" s="9" t="s">
        <v>141</v>
      </c>
      <c r="E28" s="8">
        <v>518</v>
      </c>
      <c r="F28" s="7">
        <v>2020.5108</v>
      </c>
      <c r="G28">
        <v>41.1</v>
      </c>
    </row>
    <row r="29" spans="1:11" x14ac:dyDescent="0.4">
      <c r="A29" s="4">
        <v>68</v>
      </c>
      <c r="B29" s="4">
        <v>2017</v>
      </c>
      <c r="C29" s="4">
        <v>4</v>
      </c>
      <c r="D29" s="9" t="s">
        <v>141</v>
      </c>
      <c r="E29" s="8">
        <v>624</v>
      </c>
      <c r="F29" s="7">
        <v>2433.9744000000001</v>
      </c>
      <c r="G29">
        <v>105.01</v>
      </c>
    </row>
    <row r="30" spans="1:11" x14ac:dyDescent="0.4">
      <c r="A30" s="4">
        <v>68</v>
      </c>
      <c r="B30" s="4">
        <v>2017</v>
      </c>
      <c r="C30" s="4">
        <v>5</v>
      </c>
      <c r="D30" s="9" t="s">
        <v>141</v>
      </c>
      <c r="E30" s="8">
        <v>813</v>
      </c>
      <c r="F30" s="7">
        <v>3171.1877999999997</v>
      </c>
      <c r="G30">
        <v>111.04</v>
      </c>
    </row>
    <row r="31" spans="1:11" x14ac:dyDescent="0.4">
      <c r="A31" s="4">
        <v>68</v>
      </c>
      <c r="B31" s="4">
        <v>2017</v>
      </c>
      <c r="C31" s="4">
        <v>6</v>
      </c>
      <c r="D31" s="9" t="s">
        <v>141</v>
      </c>
      <c r="E31" s="8">
        <v>798</v>
      </c>
      <c r="F31" s="7">
        <v>3112.6787999999997</v>
      </c>
      <c r="G31">
        <v>145.53</v>
      </c>
    </row>
    <row r="32" spans="1:11" x14ac:dyDescent="0.4">
      <c r="A32" s="4">
        <v>68</v>
      </c>
      <c r="B32" s="4">
        <v>2017</v>
      </c>
      <c r="C32" s="4">
        <v>7</v>
      </c>
      <c r="D32" s="9" t="s">
        <v>141</v>
      </c>
      <c r="E32" s="8">
        <v>813</v>
      </c>
      <c r="F32" s="7">
        <v>3171.1877999999997</v>
      </c>
      <c r="G32">
        <v>199.76</v>
      </c>
    </row>
    <row r="33" spans="1:13" x14ac:dyDescent="0.4">
      <c r="A33" s="4">
        <v>68</v>
      </c>
      <c r="B33" s="4">
        <v>2017</v>
      </c>
      <c r="C33" s="4">
        <v>8</v>
      </c>
      <c r="D33" s="9" t="s">
        <v>141</v>
      </c>
      <c r="E33" s="8">
        <v>918</v>
      </c>
      <c r="F33" s="7">
        <v>3580.7507999999998</v>
      </c>
      <c r="G33">
        <v>181.8</v>
      </c>
    </row>
    <row r="34" spans="1:13" x14ac:dyDescent="0.4">
      <c r="A34" s="4">
        <v>68</v>
      </c>
      <c r="B34" s="4">
        <v>2017</v>
      </c>
      <c r="C34" s="4">
        <v>9</v>
      </c>
      <c r="D34" s="9" t="s">
        <v>141</v>
      </c>
      <c r="E34" s="8">
        <v>904</v>
      </c>
      <c r="F34" s="7">
        <v>3526.1423999999997</v>
      </c>
      <c r="G34">
        <v>154.51</v>
      </c>
    </row>
    <row r="35" spans="1:13" x14ac:dyDescent="0.4">
      <c r="A35" s="4">
        <v>68</v>
      </c>
      <c r="B35" s="4">
        <v>2017</v>
      </c>
      <c r="C35" s="4">
        <v>10</v>
      </c>
      <c r="D35" s="9" t="s">
        <v>141</v>
      </c>
      <c r="E35" s="8">
        <v>797</v>
      </c>
      <c r="F35" s="7">
        <v>3108.7781999999997</v>
      </c>
      <c r="G35">
        <v>122.38</v>
      </c>
    </row>
    <row r="36" spans="1:13" x14ac:dyDescent="0.4">
      <c r="A36" s="4">
        <v>68</v>
      </c>
      <c r="B36" s="4">
        <v>2017</v>
      </c>
      <c r="C36" s="4">
        <v>11</v>
      </c>
      <c r="D36" s="9" t="s">
        <v>141</v>
      </c>
      <c r="E36" s="8">
        <v>629</v>
      </c>
      <c r="F36" s="7">
        <v>2453.4773999999998</v>
      </c>
      <c r="G36">
        <v>89.42</v>
      </c>
    </row>
    <row r="37" spans="1:13" x14ac:dyDescent="0.4">
      <c r="A37" s="4">
        <v>68</v>
      </c>
      <c r="B37" s="4">
        <v>2017</v>
      </c>
      <c r="C37" s="4">
        <v>12</v>
      </c>
      <c r="D37" s="9" t="s">
        <v>141</v>
      </c>
      <c r="E37" s="8">
        <v>588</v>
      </c>
      <c r="F37" s="7">
        <v>2293.5527999999999</v>
      </c>
      <c r="G37">
        <v>167.9</v>
      </c>
    </row>
    <row r="38" spans="1:13" x14ac:dyDescent="0.4">
      <c r="A38" s="4">
        <v>68</v>
      </c>
      <c r="B38" s="4">
        <v>2017</v>
      </c>
      <c r="C38" s="4">
        <v>1</v>
      </c>
      <c r="D38" s="12" t="s">
        <v>163</v>
      </c>
      <c r="E38" s="8"/>
      <c r="F38" s="7"/>
      <c r="G38">
        <v>123</v>
      </c>
      <c r="H38">
        <v>456</v>
      </c>
      <c r="I38">
        <v>789</v>
      </c>
      <c r="J38">
        <v>10</v>
      </c>
      <c r="K38" s="6">
        <v>11</v>
      </c>
      <c r="L38">
        <v>12</v>
      </c>
      <c r="M38">
        <v>13</v>
      </c>
    </row>
    <row r="39" spans="1:13" x14ac:dyDescent="0.4">
      <c r="A39" s="4">
        <v>68</v>
      </c>
      <c r="B39" s="4">
        <v>2017</v>
      </c>
      <c r="C39" s="4">
        <v>2</v>
      </c>
      <c r="D39" s="12" t="s">
        <v>163</v>
      </c>
      <c r="E39" s="8"/>
      <c r="F39" s="7"/>
      <c r="G39">
        <v>123</v>
      </c>
      <c r="I39">
        <v>789</v>
      </c>
      <c r="J39">
        <v>10</v>
      </c>
      <c r="K39" s="6">
        <v>11</v>
      </c>
      <c r="L39">
        <v>12</v>
      </c>
      <c r="M39">
        <v>13</v>
      </c>
    </row>
    <row r="40" spans="1:13" x14ac:dyDescent="0.4">
      <c r="A40" s="4">
        <v>68</v>
      </c>
      <c r="B40" s="4">
        <v>2017</v>
      </c>
      <c r="C40" s="4">
        <v>3</v>
      </c>
      <c r="D40" s="12" t="s">
        <v>163</v>
      </c>
      <c r="E40" s="8"/>
      <c r="F40" s="7"/>
      <c r="G40">
        <v>123</v>
      </c>
      <c r="H40">
        <v>456</v>
      </c>
      <c r="I40">
        <v>789</v>
      </c>
      <c r="J40">
        <v>10</v>
      </c>
      <c r="K40" s="6">
        <v>11</v>
      </c>
      <c r="L40">
        <v>12</v>
      </c>
      <c r="M40">
        <v>13</v>
      </c>
    </row>
    <row r="41" spans="1:13" x14ac:dyDescent="0.4">
      <c r="A41" s="4">
        <v>68</v>
      </c>
      <c r="B41" s="4">
        <v>2017</v>
      </c>
      <c r="C41" s="4">
        <v>4</v>
      </c>
      <c r="D41" s="12" t="s">
        <v>163</v>
      </c>
      <c r="E41" s="8"/>
      <c r="F41" s="7"/>
      <c r="G41">
        <v>123</v>
      </c>
      <c r="H41">
        <v>456</v>
      </c>
      <c r="J41">
        <v>10</v>
      </c>
      <c r="K41" s="6">
        <v>11</v>
      </c>
      <c r="L41">
        <v>12</v>
      </c>
      <c r="M41">
        <v>13</v>
      </c>
    </row>
    <row r="42" spans="1:13" x14ac:dyDescent="0.4">
      <c r="A42" s="4">
        <v>68</v>
      </c>
      <c r="B42" s="4">
        <v>2017</v>
      </c>
      <c r="C42" s="4">
        <v>5</v>
      </c>
      <c r="D42" s="12" t="s">
        <v>163</v>
      </c>
      <c r="E42" s="8"/>
      <c r="F42" s="7"/>
      <c r="G42">
        <v>123</v>
      </c>
      <c r="H42">
        <v>456</v>
      </c>
      <c r="I42">
        <v>789</v>
      </c>
      <c r="K42" s="6">
        <v>11</v>
      </c>
      <c r="L42">
        <v>12</v>
      </c>
      <c r="M42">
        <v>13</v>
      </c>
    </row>
    <row r="43" spans="1:13" x14ac:dyDescent="0.4">
      <c r="A43" s="4">
        <v>68</v>
      </c>
      <c r="B43" s="4">
        <v>2017</v>
      </c>
      <c r="C43" s="4">
        <v>6</v>
      </c>
      <c r="D43" s="12" t="s">
        <v>163</v>
      </c>
      <c r="E43" s="8"/>
      <c r="F43" s="7"/>
      <c r="G43">
        <v>123</v>
      </c>
      <c r="H43">
        <v>456</v>
      </c>
      <c r="I43">
        <v>789</v>
      </c>
      <c r="J43">
        <v>10</v>
      </c>
      <c r="L43">
        <v>12</v>
      </c>
      <c r="M43">
        <v>13</v>
      </c>
    </row>
    <row r="44" spans="1:13" x14ac:dyDescent="0.4">
      <c r="A44" s="4">
        <v>68</v>
      </c>
      <c r="B44" s="4">
        <v>2017</v>
      </c>
      <c r="C44" s="4">
        <v>7</v>
      </c>
      <c r="D44" s="12" t="s">
        <v>163</v>
      </c>
      <c r="E44" s="8"/>
      <c r="F44" s="7"/>
      <c r="G44">
        <v>123</v>
      </c>
      <c r="H44">
        <v>456</v>
      </c>
      <c r="I44">
        <v>789</v>
      </c>
      <c r="J44">
        <v>10</v>
      </c>
      <c r="K44" s="6">
        <v>11</v>
      </c>
      <c r="L44">
        <v>12</v>
      </c>
      <c r="M44">
        <v>13</v>
      </c>
    </row>
    <row r="45" spans="1:13" x14ac:dyDescent="0.4">
      <c r="A45" s="4">
        <v>68</v>
      </c>
      <c r="B45" s="4">
        <v>2017</v>
      </c>
      <c r="C45" s="4">
        <v>8</v>
      </c>
      <c r="D45" s="12" t="s">
        <v>163</v>
      </c>
      <c r="E45" s="8"/>
      <c r="F45" s="7"/>
      <c r="G45">
        <v>123</v>
      </c>
      <c r="H45">
        <v>456</v>
      </c>
      <c r="I45">
        <v>789</v>
      </c>
      <c r="J45">
        <v>10</v>
      </c>
      <c r="K45" s="6">
        <v>11</v>
      </c>
      <c r="M45">
        <v>13</v>
      </c>
    </row>
    <row r="46" spans="1:13" x14ac:dyDescent="0.4">
      <c r="A46" s="4">
        <v>68</v>
      </c>
      <c r="B46" s="4">
        <v>2017</v>
      </c>
      <c r="C46" s="4">
        <v>9</v>
      </c>
      <c r="D46" s="12" t="s">
        <v>163</v>
      </c>
      <c r="E46" s="8"/>
      <c r="F46" s="7"/>
      <c r="G46">
        <v>123</v>
      </c>
      <c r="H46">
        <v>456</v>
      </c>
      <c r="I46">
        <v>789</v>
      </c>
      <c r="J46">
        <v>10</v>
      </c>
      <c r="K46" s="6">
        <v>11</v>
      </c>
      <c r="L46">
        <v>12</v>
      </c>
    </row>
    <row r="47" spans="1:13" x14ac:dyDescent="0.4">
      <c r="A47" s="4">
        <v>68</v>
      </c>
      <c r="B47" s="4">
        <v>2017</v>
      </c>
      <c r="C47" s="4">
        <v>10</v>
      </c>
      <c r="D47" s="12" t="s">
        <v>163</v>
      </c>
      <c r="E47" s="8"/>
      <c r="F47" s="7"/>
      <c r="G47">
        <v>123</v>
      </c>
      <c r="H47">
        <v>456</v>
      </c>
    </row>
    <row r="48" spans="1:13" x14ac:dyDescent="0.4">
      <c r="A48" s="4">
        <v>68</v>
      </c>
      <c r="B48" s="4">
        <v>2017</v>
      </c>
      <c r="C48" s="4">
        <v>11</v>
      </c>
      <c r="D48" s="12" t="s">
        <v>163</v>
      </c>
      <c r="E48" s="8"/>
      <c r="F48" s="7"/>
      <c r="G48">
        <v>123</v>
      </c>
      <c r="H48">
        <v>456</v>
      </c>
    </row>
    <row r="49" spans="1:13" x14ac:dyDescent="0.4">
      <c r="A49" s="4">
        <v>68</v>
      </c>
      <c r="B49" s="4">
        <v>2017</v>
      </c>
      <c r="C49" s="4">
        <v>12</v>
      </c>
      <c r="D49" s="12" t="s">
        <v>163</v>
      </c>
      <c r="E49" s="8"/>
      <c r="F49" s="7"/>
      <c r="H49">
        <v>456</v>
      </c>
      <c r="J49">
        <v>10</v>
      </c>
      <c r="K49" s="6">
        <v>11</v>
      </c>
      <c r="M49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CD8EA-BFDD-475E-B345-F84CA8440BB0}">
  <dimension ref="A1:C128"/>
  <sheetViews>
    <sheetView topLeftCell="A49" workbookViewId="0">
      <selection activeCell="B61" sqref="B61"/>
    </sheetView>
  </sheetViews>
  <sheetFormatPr defaultRowHeight="14.6" x14ac:dyDescent="0.4"/>
  <cols>
    <col min="1" max="1" width="12.3828125" customWidth="1"/>
    <col min="2" max="2" width="39" customWidth="1"/>
  </cols>
  <sheetData>
    <row r="1" spans="1:3" x14ac:dyDescent="0.4">
      <c r="A1" t="s">
        <v>0</v>
      </c>
      <c r="B1" t="s">
        <v>128</v>
      </c>
      <c r="C1" t="s">
        <v>129</v>
      </c>
    </row>
    <row r="2" spans="1:3" x14ac:dyDescent="0.4">
      <c r="A2" s="2">
        <v>1</v>
      </c>
      <c r="B2" s="2" t="s">
        <v>5</v>
      </c>
      <c r="C2" s="2">
        <v>100</v>
      </c>
    </row>
    <row r="3" spans="1:3" x14ac:dyDescent="0.4">
      <c r="A3" s="2">
        <v>2</v>
      </c>
      <c r="B3" s="2" t="s">
        <v>6</v>
      </c>
      <c r="C3" s="2">
        <v>100</v>
      </c>
    </row>
    <row r="4" spans="1:3" x14ac:dyDescent="0.4">
      <c r="A4" s="2">
        <v>3</v>
      </c>
      <c r="B4" s="2" t="s">
        <v>7</v>
      </c>
      <c r="C4" s="2">
        <v>100</v>
      </c>
    </row>
    <row r="5" spans="1:3" x14ac:dyDescent="0.4">
      <c r="A5" s="2">
        <v>4</v>
      </c>
      <c r="B5" s="2" t="s">
        <v>8</v>
      </c>
      <c r="C5" s="2">
        <v>100</v>
      </c>
    </row>
    <row r="6" spans="1:3" x14ac:dyDescent="0.4">
      <c r="A6" s="2">
        <v>5</v>
      </c>
      <c r="B6" s="2" t="s">
        <v>9</v>
      </c>
      <c r="C6" s="2">
        <v>100</v>
      </c>
    </row>
    <row r="7" spans="1:3" x14ac:dyDescent="0.4">
      <c r="A7" s="2">
        <v>6</v>
      </c>
      <c r="B7" s="2" t="s">
        <v>10</v>
      </c>
      <c r="C7" s="2">
        <v>762000</v>
      </c>
    </row>
    <row r="8" spans="1:3" x14ac:dyDescent="0.4">
      <c r="A8" s="2">
        <v>7</v>
      </c>
      <c r="B8" s="2" t="s">
        <v>11</v>
      </c>
      <c r="C8" s="2">
        <v>120000</v>
      </c>
    </row>
    <row r="9" spans="1:3" x14ac:dyDescent="0.4">
      <c r="A9" s="2">
        <v>8</v>
      </c>
      <c r="B9" s="2" t="s">
        <v>12</v>
      </c>
      <c r="C9" s="2">
        <v>110740</v>
      </c>
    </row>
    <row r="10" spans="1:3" x14ac:dyDescent="0.4">
      <c r="A10" s="2">
        <v>9</v>
      </c>
      <c r="B10" s="2" t="s">
        <v>13</v>
      </c>
      <c r="C10" s="2">
        <v>125286</v>
      </c>
    </row>
    <row r="11" spans="1:3" x14ac:dyDescent="0.4">
      <c r="A11" s="2">
        <v>10</v>
      </c>
      <c r="B11" s="2" t="s">
        <v>14</v>
      </c>
      <c r="C11" s="2">
        <v>217014</v>
      </c>
    </row>
    <row r="12" spans="1:3" x14ac:dyDescent="0.4">
      <c r="A12" s="2">
        <v>11</v>
      </c>
      <c r="B12" s="2" t="s">
        <v>15</v>
      </c>
      <c r="C12" s="2">
        <v>47000</v>
      </c>
    </row>
    <row r="13" spans="1:3" x14ac:dyDescent="0.4">
      <c r="A13" s="2">
        <v>12</v>
      </c>
      <c r="B13" s="2" t="s">
        <v>16</v>
      </c>
      <c r="C13" s="2">
        <v>129600</v>
      </c>
    </row>
    <row r="14" spans="1:3" x14ac:dyDescent="0.4">
      <c r="A14" s="2">
        <v>13</v>
      </c>
      <c r="B14" s="2" t="s">
        <v>17</v>
      </c>
      <c r="C14" s="2">
        <v>300000</v>
      </c>
    </row>
    <row r="15" spans="1:3" x14ac:dyDescent="0.4">
      <c r="A15" s="2">
        <v>14</v>
      </c>
      <c r="B15" s="2" t="s">
        <v>18</v>
      </c>
      <c r="C15" s="2">
        <v>1023000</v>
      </c>
    </row>
    <row r="16" spans="1:3" x14ac:dyDescent="0.4">
      <c r="A16" s="2">
        <v>15</v>
      </c>
      <c r="B16" s="2" t="s">
        <v>19</v>
      </c>
      <c r="C16" s="2">
        <v>332367</v>
      </c>
    </row>
    <row r="17" spans="1:3" x14ac:dyDescent="0.4">
      <c r="A17" s="2">
        <v>16</v>
      </c>
      <c r="B17" s="2" t="s">
        <v>20</v>
      </c>
      <c r="C17" s="2">
        <v>296581</v>
      </c>
    </row>
    <row r="18" spans="1:3" x14ac:dyDescent="0.4">
      <c r="A18" s="2">
        <v>17</v>
      </c>
      <c r="B18" s="2" t="s">
        <v>21</v>
      </c>
      <c r="C18" s="2">
        <v>101400</v>
      </c>
    </row>
    <row r="19" spans="1:3" x14ac:dyDescent="0.4">
      <c r="A19" s="2">
        <v>18</v>
      </c>
      <c r="B19" s="2" t="s">
        <v>22</v>
      </c>
      <c r="C19" s="2">
        <v>100</v>
      </c>
    </row>
    <row r="20" spans="1:3" x14ac:dyDescent="0.4">
      <c r="A20" s="2">
        <v>19</v>
      </c>
      <c r="B20" s="2" t="s">
        <v>23</v>
      </c>
      <c r="C20" s="2">
        <v>107422</v>
      </c>
    </row>
    <row r="21" spans="1:3" x14ac:dyDescent="0.4">
      <c r="A21" s="2">
        <v>20</v>
      </c>
      <c r="B21" s="2" t="s">
        <v>24</v>
      </c>
      <c r="C21" s="2">
        <v>60000</v>
      </c>
    </row>
    <row r="22" spans="1:3" x14ac:dyDescent="0.4">
      <c r="A22" s="2">
        <v>21</v>
      </c>
      <c r="B22" s="2" t="s">
        <v>25</v>
      </c>
      <c r="C22" s="2">
        <v>93367</v>
      </c>
    </row>
    <row r="23" spans="1:3" x14ac:dyDescent="0.4">
      <c r="A23" s="2">
        <v>23</v>
      </c>
      <c r="B23" s="2" t="s">
        <v>26</v>
      </c>
      <c r="C23" s="2">
        <v>99084</v>
      </c>
    </row>
    <row r="24" spans="1:3" x14ac:dyDescent="0.4">
      <c r="A24" s="2">
        <v>25</v>
      </c>
      <c r="B24" s="2" t="s">
        <v>27</v>
      </c>
      <c r="C24" s="2">
        <v>308431</v>
      </c>
    </row>
    <row r="25" spans="1:3" x14ac:dyDescent="0.4">
      <c r="A25" s="2">
        <v>26</v>
      </c>
      <c r="B25" s="2" t="s">
        <v>28</v>
      </c>
      <c r="C25" s="2">
        <v>165908</v>
      </c>
    </row>
    <row r="26" spans="1:3" x14ac:dyDescent="0.4">
      <c r="A26" s="2">
        <v>27</v>
      </c>
      <c r="B26" s="2" t="s">
        <v>29</v>
      </c>
      <c r="C26" s="2">
        <v>145060</v>
      </c>
    </row>
    <row r="27" spans="1:3" x14ac:dyDescent="0.4">
      <c r="A27" s="2">
        <v>28</v>
      </c>
      <c r="B27" s="2" t="s">
        <v>30</v>
      </c>
      <c r="C27" s="2">
        <v>240000</v>
      </c>
    </row>
    <row r="28" spans="1:3" x14ac:dyDescent="0.4">
      <c r="A28" s="2">
        <v>29</v>
      </c>
      <c r="B28" s="2" t="s">
        <v>31</v>
      </c>
      <c r="C28" s="2">
        <v>89366</v>
      </c>
    </row>
    <row r="29" spans="1:3" x14ac:dyDescent="0.4">
      <c r="A29" s="2">
        <v>30</v>
      </c>
      <c r="B29" s="2" t="s">
        <v>32</v>
      </c>
      <c r="C29" s="2">
        <v>204317</v>
      </c>
    </row>
    <row r="30" spans="1:3" x14ac:dyDescent="0.4">
      <c r="A30" s="2">
        <v>31</v>
      </c>
      <c r="B30" s="2" t="s">
        <v>33</v>
      </c>
      <c r="C30" s="2">
        <v>100112</v>
      </c>
    </row>
    <row r="31" spans="1:3" x14ac:dyDescent="0.4">
      <c r="A31" s="2">
        <v>32</v>
      </c>
      <c r="B31" s="2" t="s">
        <v>34</v>
      </c>
      <c r="C31" s="2">
        <v>257307</v>
      </c>
    </row>
    <row r="32" spans="1:3" x14ac:dyDescent="0.4">
      <c r="A32" s="2">
        <v>33</v>
      </c>
      <c r="B32" s="2" t="s">
        <v>35</v>
      </c>
      <c r="C32" s="2">
        <v>94500</v>
      </c>
    </row>
    <row r="33" spans="1:3" x14ac:dyDescent="0.4">
      <c r="A33" s="2">
        <v>34</v>
      </c>
      <c r="B33" s="2" t="s">
        <v>36</v>
      </c>
      <c r="C33" s="2">
        <v>82443</v>
      </c>
    </row>
    <row r="34" spans="1:3" x14ac:dyDescent="0.4">
      <c r="A34" s="2">
        <v>35</v>
      </c>
      <c r="B34" s="2" t="s">
        <v>37</v>
      </c>
      <c r="C34" s="2">
        <v>105911</v>
      </c>
    </row>
    <row r="35" spans="1:3" x14ac:dyDescent="0.4">
      <c r="A35" s="2">
        <v>36</v>
      </c>
      <c r="B35" s="2" t="s">
        <v>38</v>
      </c>
      <c r="C35" s="2">
        <v>102000</v>
      </c>
    </row>
    <row r="36" spans="1:3" x14ac:dyDescent="0.4">
      <c r="A36" s="2">
        <v>37</v>
      </c>
      <c r="B36" s="2" t="s">
        <v>39</v>
      </c>
      <c r="C36" s="2">
        <v>349372</v>
      </c>
    </row>
    <row r="37" spans="1:3" x14ac:dyDescent="0.4">
      <c r="A37" s="2">
        <v>38</v>
      </c>
      <c r="B37" s="2" t="s">
        <v>40</v>
      </c>
      <c r="C37" s="2">
        <v>6000</v>
      </c>
    </row>
    <row r="38" spans="1:3" x14ac:dyDescent="0.4">
      <c r="A38" s="2">
        <v>39</v>
      </c>
      <c r="B38" s="2" t="s">
        <v>41</v>
      </c>
      <c r="C38" s="2">
        <v>140000</v>
      </c>
    </row>
    <row r="39" spans="1:3" x14ac:dyDescent="0.4">
      <c r="A39" s="2">
        <v>40</v>
      </c>
      <c r="B39" s="2" t="s">
        <v>42</v>
      </c>
      <c r="C39" s="2">
        <v>110500</v>
      </c>
    </row>
    <row r="40" spans="1:3" x14ac:dyDescent="0.4">
      <c r="A40" s="2">
        <v>41</v>
      </c>
      <c r="B40" s="2" t="s">
        <v>43</v>
      </c>
      <c r="C40" s="2">
        <v>216000</v>
      </c>
    </row>
    <row r="41" spans="1:3" x14ac:dyDescent="0.4">
      <c r="A41" s="2">
        <v>42</v>
      </c>
      <c r="B41" s="2" t="s">
        <v>44</v>
      </c>
      <c r="C41" s="2">
        <v>216000</v>
      </c>
    </row>
    <row r="42" spans="1:3" x14ac:dyDescent="0.4">
      <c r="A42" s="2">
        <v>43</v>
      </c>
      <c r="B42" s="2" t="s">
        <v>45</v>
      </c>
      <c r="C42" s="2">
        <v>240000</v>
      </c>
    </row>
    <row r="43" spans="1:3" x14ac:dyDescent="0.4">
      <c r="A43" s="2">
        <v>44</v>
      </c>
      <c r="B43" s="2" t="s">
        <v>46</v>
      </c>
      <c r="C43" s="2">
        <v>164905</v>
      </c>
    </row>
    <row r="44" spans="1:3" x14ac:dyDescent="0.4">
      <c r="A44" s="2">
        <v>45</v>
      </c>
      <c r="B44" s="2" t="s">
        <v>47</v>
      </c>
      <c r="C44" s="2">
        <v>168880</v>
      </c>
    </row>
    <row r="45" spans="1:3" x14ac:dyDescent="0.4">
      <c r="A45" s="2">
        <v>46</v>
      </c>
      <c r="B45" s="2" t="s">
        <v>48</v>
      </c>
      <c r="C45" s="2">
        <v>159000</v>
      </c>
    </row>
    <row r="46" spans="1:3" x14ac:dyDescent="0.4">
      <c r="A46" s="2">
        <v>47</v>
      </c>
      <c r="B46" s="2" t="s">
        <v>49</v>
      </c>
      <c r="C46" s="2">
        <v>63000</v>
      </c>
    </row>
    <row r="47" spans="1:3" x14ac:dyDescent="0.4">
      <c r="A47" s="2">
        <v>48</v>
      </c>
      <c r="B47" s="2" t="s">
        <v>50</v>
      </c>
      <c r="C47" s="2">
        <v>60000</v>
      </c>
    </row>
    <row r="48" spans="1:3" x14ac:dyDescent="0.4">
      <c r="A48" s="2">
        <v>49</v>
      </c>
      <c r="B48" s="2" t="s">
        <v>51</v>
      </c>
      <c r="C48" s="2">
        <v>55000</v>
      </c>
    </row>
    <row r="49" spans="1:3" x14ac:dyDescent="0.4">
      <c r="A49" s="2">
        <v>50</v>
      </c>
      <c r="B49" s="2" t="s">
        <v>52</v>
      </c>
      <c r="C49" s="2">
        <v>35000</v>
      </c>
    </row>
    <row r="50" spans="1:3" x14ac:dyDescent="0.4">
      <c r="A50" s="2">
        <v>51</v>
      </c>
      <c r="B50" s="2" t="s">
        <v>53</v>
      </c>
      <c r="C50" s="2">
        <v>55000</v>
      </c>
    </row>
    <row r="51" spans="1:3" x14ac:dyDescent="0.4">
      <c r="A51" s="2">
        <v>52</v>
      </c>
      <c r="B51" s="2" t="s">
        <v>54</v>
      </c>
      <c r="C51" s="2">
        <v>36000</v>
      </c>
    </row>
    <row r="52" spans="1:3" x14ac:dyDescent="0.4">
      <c r="A52" s="2">
        <v>53</v>
      </c>
      <c r="B52" s="2" t="s">
        <v>55</v>
      </c>
      <c r="C52" s="2">
        <v>88000</v>
      </c>
    </row>
    <row r="53" spans="1:3" x14ac:dyDescent="0.4">
      <c r="A53" s="2">
        <v>54</v>
      </c>
      <c r="B53" s="2" t="s">
        <v>56</v>
      </c>
      <c r="C53" s="2">
        <v>88000</v>
      </c>
    </row>
    <row r="54" spans="1:3" x14ac:dyDescent="0.4">
      <c r="A54" s="2">
        <v>55</v>
      </c>
      <c r="B54" s="2" t="s">
        <v>57</v>
      </c>
      <c r="C54" s="2">
        <v>50000</v>
      </c>
    </row>
    <row r="55" spans="1:3" x14ac:dyDescent="0.4">
      <c r="A55" s="2">
        <v>56</v>
      </c>
      <c r="B55" s="2" t="s">
        <v>58</v>
      </c>
      <c r="C55" s="2">
        <v>104468</v>
      </c>
    </row>
    <row r="56" spans="1:3" x14ac:dyDescent="0.4">
      <c r="A56" s="2">
        <v>57</v>
      </c>
      <c r="B56" s="2" t="s">
        <v>59</v>
      </c>
      <c r="C56" s="2">
        <v>195003</v>
      </c>
    </row>
    <row r="57" spans="1:3" x14ac:dyDescent="0.4">
      <c r="A57" s="2">
        <v>58</v>
      </c>
      <c r="B57" s="2" t="s">
        <v>60</v>
      </c>
      <c r="C57" s="2">
        <v>125309</v>
      </c>
    </row>
    <row r="58" spans="1:3" x14ac:dyDescent="0.4">
      <c r="A58" s="2">
        <v>59</v>
      </c>
      <c r="B58" s="2" t="s">
        <v>61</v>
      </c>
      <c r="C58" s="2">
        <v>100</v>
      </c>
    </row>
    <row r="59" spans="1:3" x14ac:dyDescent="0.4">
      <c r="A59" s="2">
        <v>60</v>
      </c>
      <c r="B59" s="2" t="s">
        <v>61</v>
      </c>
      <c r="C59" s="2">
        <v>155644</v>
      </c>
    </row>
    <row r="60" spans="1:3" x14ac:dyDescent="0.4">
      <c r="A60" s="2">
        <v>67</v>
      </c>
      <c r="B60" s="2" t="s">
        <v>62</v>
      </c>
      <c r="C60" s="2">
        <v>186525</v>
      </c>
    </row>
    <row r="61" spans="1:3" x14ac:dyDescent="0.4">
      <c r="A61" s="2">
        <v>68</v>
      </c>
      <c r="B61" s="2" t="s">
        <v>63</v>
      </c>
      <c r="C61" s="2">
        <v>110491</v>
      </c>
    </row>
    <row r="62" spans="1:3" x14ac:dyDescent="0.4">
      <c r="A62" s="2">
        <v>69</v>
      </c>
      <c r="B62" s="2" t="s">
        <v>64</v>
      </c>
      <c r="C62" s="2">
        <v>187614</v>
      </c>
    </row>
    <row r="63" spans="1:3" x14ac:dyDescent="0.4">
      <c r="A63" s="2">
        <v>71</v>
      </c>
      <c r="B63" s="2" t="s">
        <v>65</v>
      </c>
      <c r="C63" s="2">
        <v>234045</v>
      </c>
    </row>
    <row r="64" spans="1:3" x14ac:dyDescent="0.4">
      <c r="A64" s="2">
        <v>72</v>
      </c>
      <c r="B64" s="2" t="s">
        <v>66</v>
      </c>
      <c r="C64" s="2">
        <v>188766</v>
      </c>
    </row>
    <row r="65" spans="1:3" ht="29.15" x14ac:dyDescent="0.4">
      <c r="A65" s="2">
        <v>73</v>
      </c>
      <c r="B65" s="2" t="s">
        <v>67</v>
      </c>
      <c r="C65" s="2">
        <v>41807</v>
      </c>
    </row>
    <row r="66" spans="1:3" x14ac:dyDescent="0.4">
      <c r="A66" s="2">
        <v>74</v>
      </c>
      <c r="B66" s="2" t="s">
        <v>68</v>
      </c>
      <c r="C66" s="2">
        <v>127525</v>
      </c>
    </row>
    <row r="67" spans="1:3" x14ac:dyDescent="0.4">
      <c r="A67" s="2">
        <v>75</v>
      </c>
      <c r="B67" s="2" t="s">
        <v>69</v>
      </c>
      <c r="C67" s="2">
        <v>128361</v>
      </c>
    </row>
    <row r="68" spans="1:3" ht="29.15" x14ac:dyDescent="0.4">
      <c r="A68" s="2">
        <v>76</v>
      </c>
      <c r="B68" s="2" t="s">
        <v>70</v>
      </c>
      <c r="C68" s="2">
        <v>138464</v>
      </c>
    </row>
    <row r="69" spans="1:3" ht="29.15" x14ac:dyDescent="0.4">
      <c r="A69" s="2">
        <v>77</v>
      </c>
      <c r="B69" s="2" t="s">
        <v>71</v>
      </c>
      <c r="C69" s="2">
        <v>140826</v>
      </c>
    </row>
    <row r="70" spans="1:3" ht="29.15" x14ac:dyDescent="0.4">
      <c r="A70" s="2">
        <v>78</v>
      </c>
      <c r="B70" s="2" t="s">
        <v>72</v>
      </c>
      <c r="C70" s="2">
        <v>103590</v>
      </c>
    </row>
    <row r="71" spans="1:3" x14ac:dyDescent="0.4">
      <c r="A71" s="2">
        <v>79</v>
      </c>
      <c r="B71" s="2" t="s">
        <v>73</v>
      </c>
      <c r="C71" s="2">
        <v>141228</v>
      </c>
    </row>
    <row r="72" spans="1:3" x14ac:dyDescent="0.4">
      <c r="A72" s="2">
        <v>80</v>
      </c>
      <c r="B72" s="2" t="s">
        <v>74</v>
      </c>
      <c r="C72" s="2">
        <v>113033</v>
      </c>
    </row>
    <row r="73" spans="1:3" x14ac:dyDescent="0.4">
      <c r="A73" s="2">
        <v>81</v>
      </c>
      <c r="B73" s="2" t="s">
        <v>75</v>
      </c>
      <c r="C73" s="2">
        <v>129377</v>
      </c>
    </row>
    <row r="74" spans="1:3" x14ac:dyDescent="0.4">
      <c r="A74" s="2">
        <v>82</v>
      </c>
      <c r="B74" s="2" t="s">
        <v>76</v>
      </c>
      <c r="C74" s="2">
        <v>126650</v>
      </c>
    </row>
    <row r="75" spans="1:3" x14ac:dyDescent="0.4">
      <c r="A75" s="2">
        <v>83</v>
      </c>
      <c r="B75" s="2" t="s">
        <v>77</v>
      </c>
      <c r="C75" s="2">
        <v>169937</v>
      </c>
    </row>
    <row r="76" spans="1:3" x14ac:dyDescent="0.4">
      <c r="A76" s="2">
        <v>84</v>
      </c>
      <c r="B76" s="2" t="s">
        <v>78</v>
      </c>
      <c r="C76" s="2">
        <v>109175</v>
      </c>
    </row>
    <row r="77" spans="1:3" ht="29.15" x14ac:dyDescent="0.4">
      <c r="A77" s="2">
        <v>85</v>
      </c>
      <c r="B77" s="2" t="s">
        <v>79</v>
      </c>
      <c r="C77" s="2">
        <v>114460</v>
      </c>
    </row>
    <row r="78" spans="1:3" x14ac:dyDescent="0.4">
      <c r="A78" s="2">
        <v>86</v>
      </c>
      <c r="B78" s="2" t="s">
        <v>80</v>
      </c>
      <c r="C78" s="2">
        <v>67383</v>
      </c>
    </row>
    <row r="79" spans="1:3" x14ac:dyDescent="0.4">
      <c r="A79" s="2">
        <v>87</v>
      </c>
      <c r="B79" s="2" t="s">
        <v>81</v>
      </c>
      <c r="C79" s="2">
        <v>146649</v>
      </c>
    </row>
    <row r="80" spans="1:3" ht="29.15" x14ac:dyDescent="0.4">
      <c r="A80" s="2">
        <v>88</v>
      </c>
      <c r="B80" s="2" t="s">
        <v>82</v>
      </c>
      <c r="C80" s="2">
        <v>179431</v>
      </c>
    </row>
    <row r="81" spans="1:3" x14ac:dyDescent="0.4">
      <c r="A81" s="2">
        <v>89</v>
      </c>
      <c r="B81" s="2" t="s">
        <v>83</v>
      </c>
      <c r="C81" s="2">
        <v>328608</v>
      </c>
    </row>
    <row r="82" spans="1:3" x14ac:dyDescent="0.4">
      <c r="A82" s="2">
        <v>91</v>
      </c>
      <c r="B82" s="2" t="s">
        <v>84</v>
      </c>
      <c r="C82" s="2">
        <v>273218</v>
      </c>
    </row>
    <row r="83" spans="1:3" x14ac:dyDescent="0.4">
      <c r="A83" s="2">
        <v>92</v>
      </c>
      <c r="B83" s="2" t="s">
        <v>85</v>
      </c>
      <c r="C83" s="2">
        <v>100332</v>
      </c>
    </row>
    <row r="84" spans="1:3" x14ac:dyDescent="0.4">
      <c r="A84" s="2">
        <v>93</v>
      </c>
      <c r="B84" s="2" t="s">
        <v>86</v>
      </c>
      <c r="C84" s="2">
        <v>402908</v>
      </c>
    </row>
    <row r="85" spans="1:3" x14ac:dyDescent="0.4">
      <c r="A85" s="2">
        <v>97</v>
      </c>
      <c r="B85" s="2" t="s">
        <v>87</v>
      </c>
      <c r="C85" s="2">
        <v>106000</v>
      </c>
    </row>
    <row r="86" spans="1:3" x14ac:dyDescent="0.4">
      <c r="A86" s="2">
        <v>98</v>
      </c>
      <c r="B86" s="2" t="s">
        <v>88</v>
      </c>
      <c r="C86" s="2">
        <v>85000</v>
      </c>
    </row>
    <row r="87" spans="1:3" x14ac:dyDescent="0.4">
      <c r="A87" s="2">
        <v>99</v>
      </c>
      <c r="B87" s="2" t="s">
        <v>61</v>
      </c>
      <c r="C87" s="2">
        <v>85000</v>
      </c>
    </row>
    <row r="88" spans="1:3" x14ac:dyDescent="0.4">
      <c r="A88" s="2">
        <v>100</v>
      </c>
      <c r="B88" s="2" t="s">
        <v>61</v>
      </c>
      <c r="C88" s="2">
        <v>85000</v>
      </c>
    </row>
    <row r="89" spans="1:3" ht="29.15" x14ac:dyDescent="0.4">
      <c r="A89" s="2">
        <v>101</v>
      </c>
      <c r="B89" s="2" t="s">
        <v>89</v>
      </c>
      <c r="C89" s="2">
        <v>85000</v>
      </c>
    </row>
    <row r="90" spans="1:3" x14ac:dyDescent="0.4">
      <c r="A90" s="2">
        <v>102</v>
      </c>
      <c r="B90" s="2" t="s">
        <v>90</v>
      </c>
      <c r="C90" s="2">
        <v>85000</v>
      </c>
    </row>
    <row r="91" spans="1:3" x14ac:dyDescent="0.4">
      <c r="A91" s="2">
        <v>103</v>
      </c>
      <c r="B91" s="2" t="s">
        <v>91</v>
      </c>
      <c r="C91" s="2">
        <v>85000</v>
      </c>
    </row>
    <row r="92" spans="1:3" x14ac:dyDescent="0.4">
      <c r="A92" s="2">
        <v>104</v>
      </c>
      <c r="B92" s="2" t="s">
        <v>92</v>
      </c>
      <c r="C92" s="2">
        <v>93527</v>
      </c>
    </row>
    <row r="93" spans="1:3" x14ac:dyDescent="0.4">
      <c r="A93" s="2">
        <v>105</v>
      </c>
      <c r="B93" s="2" t="s">
        <v>93</v>
      </c>
      <c r="C93" s="2">
        <v>93527</v>
      </c>
    </row>
    <row r="94" spans="1:3" x14ac:dyDescent="0.4">
      <c r="A94" s="2">
        <v>106</v>
      </c>
      <c r="B94" s="2" t="s">
        <v>94</v>
      </c>
      <c r="C94" s="2">
        <v>93527</v>
      </c>
    </row>
    <row r="95" spans="1:3" x14ac:dyDescent="0.4">
      <c r="A95" s="2">
        <v>107</v>
      </c>
      <c r="B95" s="2" t="s">
        <v>95</v>
      </c>
      <c r="C95" s="2">
        <v>93527</v>
      </c>
    </row>
    <row r="96" spans="1:3" x14ac:dyDescent="0.4">
      <c r="A96" s="2">
        <v>108</v>
      </c>
      <c r="B96" s="2" t="s">
        <v>96</v>
      </c>
      <c r="C96" s="2">
        <v>93527</v>
      </c>
    </row>
    <row r="97" spans="1:3" x14ac:dyDescent="0.4">
      <c r="A97" s="2">
        <v>109</v>
      </c>
      <c r="B97" s="2" t="s">
        <v>97</v>
      </c>
      <c r="C97" s="2">
        <v>100833</v>
      </c>
    </row>
    <row r="98" spans="1:3" x14ac:dyDescent="0.4">
      <c r="A98" s="2">
        <v>110</v>
      </c>
      <c r="B98" s="2" t="s">
        <v>98</v>
      </c>
      <c r="C98" s="2">
        <v>147500</v>
      </c>
    </row>
    <row r="99" spans="1:3" x14ac:dyDescent="0.4">
      <c r="A99" s="2">
        <v>111</v>
      </c>
      <c r="B99" s="2" t="s">
        <v>99</v>
      </c>
      <c r="C99" s="2">
        <v>107679</v>
      </c>
    </row>
    <row r="100" spans="1:3" x14ac:dyDescent="0.4">
      <c r="A100" s="2">
        <v>112</v>
      </c>
      <c r="B100" s="2" t="s">
        <v>100</v>
      </c>
      <c r="C100" s="2">
        <v>140816</v>
      </c>
    </row>
    <row r="101" spans="1:3" x14ac:dyDescent="0.4">
      <c r="A101" s="2">
        <v>113</v>
      </c>
      <c r="B101" s="2" t="s">
        <v>101</v>
      </c>
      <c r="C101" s="2">
        <v>180857</v>
      </c>
    </row>
    <row r="102" spans="1:3" x14ac:dyDescent="0.4">
      <c r="A102" s="2">
        <v>114</v>
      </c>
      <c r="B102" s="2" t="s">
        <v>102</v>
      </c>
      <c r="C102" s="2">
        <v>87461</v>
      </c>
    </row>
    <row r="103" spans="1:3" x14ac:dyDescent="0.4">
      <c r="A103" s="2">
        <v>115</v>
      </c>
      <c r="B103" s="2" t="s">
        <v>103</v>
      </c>
      <c r="C103" s="2">
        <v>55000</v>
      </c>
    </row>
    <row r="104" spans="1:3" x14ac:dyDescent="0.4">
      <c r="A104" s="2">
        <v>116</v>
      </c>
      <c r="B104" s="2" t="s">
        <v>104</v>
      </c>
      <c r="C104" s="2">
        <v>102794</v>
      </c>
    </row>
    <row r="105" spans="1:3" x14ac:dyDescent="0.4">
      <c r="A105" s="2">
        <v>117</v>
      </c>
      <c r="B105" s="2" t="s">
        <v>105</v>
      </c>
      <c r="C105" s="2">
        <v>84917</v>
      </c>
    </row>
    <row r="106" spans="1:3" x14ac:dyDescent="0.4">
      <c r="A106" s="2">
        <v>118</v>
      </c>
      <c r="B106" s="2" t="s">
        <v>106</v>
      </c>
      <c r="C106" s="2">
        <v>762000</v>
      </c>
    </row>
    <row r="107" spans="1:3" x14ac:dyDescent="0.4">
      <c r="A107" s="2">
        <v>119</v>
      </c>
      <c r="B107" s="2" t="s">
        <v>107</v>
      </c>
      <c r="C107" s="2">
        <v>67924</v>
      </c>
    </row>
    <row r="108" spans="1:3" x14ac:dyDescent="0.4">
      <c r="A108" s="2">
        <v>120</v>
      </c>
      <c r="B108" s="2" t="s">
        <v>108</v>
      </c>
      <c r="C108" s="2">
        <v>85586</v>
      </c>
    </row>
    <row r="109" spans="1:3" x14ac:dyDescent="0.4">
      <c r="A109" s="2">
        <v>121</v>
      </c>
      <c r="B109" s="2" t="s">
        <v>109</v>
      </c>
      <c r="C109" s="2"/>
    </row>
    <row r="110" spans="1:3" x14ac:dyDescent="0.4">
      <c r="A110" s="2">
        <v>122</v>
      </c>
      <c r="B110" s="2" t="s">
        <v>110</v>
      </c>
      <c r="C110" s="2">
        <v>149449</v>
      </c>
    </row>
    <row r="111" spans="1:3" x14ac:dyDescent="0.4">
      <c r="A111" s="2">
        <v>123</v>
      </c>
      <c r="B111" s="2" t="s">
        <v>111</v>
      </c>
      <c r="C111" s="2"/>
    </row>
    <row r="112" spans="1:3" x14ac:dyDescent="0.4">
      <c r="A112" s="2">
        <v>124</v>
      </c>
      <c r="B112" s="2" t="s">
        <v>112</v>
      </c>
      <c r="C112" s="2">
        <v>25000</v>
      </c>
    </row>
    <row r="113" spans="1:3" x14ac:dyDescent="0.4">
      <c r="A113" s="2">
        <v>125</v>
      </c>
      <c r="B113" s="2" t="s">
        <v>113</v>
      </c>
      <c r="C113" s="2">
        <v>149449</v>
      </c>
    </row>
    <row r="114" spans="1:3" x14ac:dyDescent="0.4">
      <c r="A114" s="2">
        <v>126</v>
      </c>
      <c r="B114" s="2" t="s">
        <v>114</v>
      </c>
      <c r="C114" s="2">
        <v>146863</v>
      </c>
    </row>
    <row r="115" spans="1:3" x14ac:dyDescent="0.4">
      <c r="A115" s="2">
        <v>127</v>
      </c>
      <c r="B115" s="2" t="s">
        <v>115</v>
      </c>
      <c r="C115" s="2">
        <v>68660</v>
      </c>
    </row>
    <row r="116" spans="1:3" x14ac:dyDescent="0.4">
      <c r="A116" s="2">
        <v>128</v>
      </c>
      <c r="B116" s="2" t="s">
        <v>116</v>
      </c>
      <c r="C116" s="2">
        <v>92500</v>
      </c>
    </row>
    <row r="117" spans="1:3" x14ac:dyDescent="0.4">
      <c r="A117" s="2">
        <v>129</v>
      </c>
      <c r="B117" s="2" t="s">
        <v>117</v>
      </c>
      <c r="C117" s="2">
        <v>174090</v>
      </c>
    </row>
    <row r="118" spans="1:3" x14ac:dyDescent="0.4">
      <c r="A118" s="2">
        <v>130</v>
      </c>
      <c r="B118" s="2" t="s">
        <v>118</v>
      </c>
      <c r="C118" s="2">
        <v>431990</v>
      </c>
    </row>
    <row r="119" spans="1:3" x14ac:dyDescent="0.4">
      <c r="A119" s="2">
        <v>131</v>
      </c>
      <c r="B119" s="2" t="s">
        <v>119</v>
      </c>
      <c r="C119" s="2">
        <v>382012</v>
      </c>
    </row>
    <row r="120" spans="1:3" x14ac:dyDescent="0.4">
      <c r="A120" s="2">
        <v>132</v>
      </c>
      <c r="B120" s="2" t="s">
        <v>120</v>
      </c>
      <c r="C120" s="2"/>
    </row>
    <row r="121" spans="1:3" x14ac:dyDescent="0.4">
      <c r="A121" s="2">
        <v>133</v>
      </c>
      <c r="B121" s="2" t="s">
        <v>121</v>
      </c>
      <c r="C121" s="2">
        <v>186525</v>
      </c>
    </row>
    <row r="122" spans="1:3" x14ac:dyDescent="0.4">
      <c r="A122" s="2">
        <v>134</v>
      </c>
      <c r="B122" s="2" t="s">
        <v>122</v>
      </c>
      <c r="C122" s="2"/>
    </row>
    <row r="123" spans="1:3" x14ac:dyDescent="0.4">
      <c r="A123" s="2">
        <v>144</v>
      </c>
      <c r="B123" s="2" t="s">
        <v>123</v>
      </c>
      <c r="C123" s="2">
        <v>382012</v>
      </c>
    </row>
    <row r="124" spans="1:3" x14ac:dyDescent="0.4">
      <c r="A124" s="2">
        <v>145</v>
      </c>
      <c r="B124" s="2" t="s">
        <v>124</v>
      </c>
      <c r="C124" s="2"/>
    </row>
    <row r="125" spans="1:3" x14ac:dyDescent="0.4">
      <c r="A125" s="2">
        <v>146</v>
      </c>
      <c r="B125" s="2" t="s">
        <v>125</v>
      </c>
      <c r="C125" s="2"/>
    </row>
    <row r="126" spans="1:3" x14ac:dyDescent="0.4">
      <c r="A126" s="2">
        <v>148</v>
      </c>
      <c r="B126" s="2" t="s">
        <v>126</v>
      </c>
      <c r="C126" s="2">
        <v>85000</v>
      </c>
    </row>
    <row r="127" spans="1:3" x14ac:dyDescent="0.4">
      <c r="A127" s="2">
        <v>149</v>
      </c>
      <c r="B127" s="2" t="s">
        <v>127</v>
      </c>
      <c r="C127" s="2"/>
    </row>
    <row r="128" spans="1:3" x14ac:dyDescent="0.4">
      <c r="A128" s="2"/>
      <c r="B128" s="2"/>
      <c r="C1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DBEF-FFFB-4681-B69A-BA546110E786}">
  <dimension ref="B2:N31"/>
  <sheetViews>
    <sheetView workbookViewId="0">
      <selection activeCell="K24" sqref="K24"/>
    </sheetView>
  </sheetViews>
  <sheetFormatPr defaultRowHeight="14.6" x14ac:dyDescent="0.4"/>
  <sheetData>
    <row r="2" spans="2:14" x14ac:dyDescent="0.4">
      <c r="B2" t="s">
        <v>130</v>
      </c>
    </row>
    <row r="3" spans="2:14" x14ac:dyDescent="0.4">
      <c r="B3" t="s">
        <v>131</v>
      </c>
    </row>
    <row r="4" spans="2:14" x14ac:dyDescent="0.4">
      <c r="B4" t="s">
        <v>149</v>
      </c>
    </row>
    <row r="5" spans="2:14" x14ac:dyDescent="0.4">
      <c r="B5" t="s">
        <v>132</v>
      </c>
    </row>
    <row r="6" spans="2:14" x14ac:dyDescent="0.4">
      <c r="B6" t="s">
        <v>133</v>
      </c>
    </row>
    <row r="8" spans="2:14" x14ac:dyDescent="0.4">
      <c r="B8" t="s">
        <v>150</v>
      </c>
    </row>
    <row r="9" spans="2:14" x14ac:dyDescent="0.4">
      <c r="B9" t="s">
        <v>134</v>
      </c>
    </row>
    <row r="11" spans="2:14" x14ac:dyDescent="0.4">
      <c r="B11" t="s">
        <v>142</v>
      </c>
    </row>
    <row r="13" spans="2:14" x14ac:dyDescent="0.4">
      <c r="B13" t="s">
        <v>143</v>
      </c>
    </row>
    <row r="14" spans="2:14" x14ac:dyDescent="0.4">
      <c r="B14" s="3" t="s">
        <v>0</v>
      </c>
      <c r="C14" s="3" t="s">
        <v>1</v>
      </c>
      <c r="D14" s="3" t="s">
        <v>2</v>
      </c>
      <c r="E14" s="3" t="s">
        <v>144</v>
      </c>
      <c r="F14" s="1" t="s">
        <v>3</v>
      </c>
      <c r="G14" s="1" t="s">
        <v>4</v>
      </c>
      <c r="H14" s="1" t="s">
        <v>146</v>
      </c>
      <c r="I14" s="1" t="s">
        <v>138</v>
      </c>
      <c r="J14" s="1" t="s">
        <v>137</v>
      </c>
      <c r="K14" s="1" t="s">
        <v>135</v>
      </c>
      <c r="L14" s="5" t="s">
        <v>136</v>
      </c>
      <c r="M14" s="1" t="s">
        <v>147</v>
      </c>
      <c r="N14" s="1" t="s">
        <v>148</v>
      </c>
    </row>
    <row r="16" spans="2:14" x14ac:dyDescent="0.4">
      <c r="B16" t="s">
        <v>145</v>
      </c>
    </row>
    <row r="19" spans="2:5" x14ac:dyDescent="0.4">
      <c r="B19" t="s">
        <v>151</v>
      </c>
    </row>
    <row r="20" spans="2:5" x14ac:dyDescent="0.4">
      <c r="B20" t="s">
        <v>162</v>
      </c>
    </row>
    <row r="21" spans="2:5" x14ac:dyDescent="0.4">
      <c r="C21" t="s">
        <v>152</v>
      </c>
    </row>
    <row r="22" spans="2:5" x14ac:dyDescent="0.4">
      <c r="E22" s="1" t="s">
        <v>153</v>
      </c>
    </row>
    <row r="23" spans="2:5" x14ac:dyDescent="0.4">
      <c r="E23" s="1" t="s">
        <v>154</v>
      </c>
    </row>
    <row r="24" spans="2:5" x14ac:dyDescent="0.4">
      <c r="E24" s="1" t="s">
        <v>155</v>
      </c>
    </row>
    <row r="25" spans="2:5" x14ac:dyDescent="0.4">
      <c r="E25" s="1" t="s">
        <v>156</v>
      </c>
    </row>
    <row r="26" spans="2:5" x14ac:dyDescent="0.4">
      <c r="E26" s="1" t="s">
        <v>157</v>
      </c>
    </row>
    <row r="27" spans="2:5" x14ac:dyDescent="0.4">
      <c r="E27" s="1" t="s">
        <v>158</v>
      </c>
    </row>
    <row r="28" spans="2:5" x14ac:dyDescent="0.4">
      <c r="E28" s="1" t="s">
        <v>159</v>
      </c>
    </row>
    <row r="30" spans="2:5" x14ac:dyDescent="0.4">
      <c r="E30" t="s">
        <v>160</v>
      </c>
    </row>
    <row r="31" spans="2:5" x14ac:dyDescent="0.4">
      <c r="E31" t="s">
        <v>161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Building List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2018-06-01T15:13:28Z</dcterms:created>
  <dcterms:modified xsi:type="dcterms:W3CDTF">2022-02-01T04:18:36Z</dcterms:modified>
</cp:coreProperties>
</file>